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5.xml" ContentType="application/vnd.openxmlformats-officedocument.drawing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S:\_Public\WORD Gen Docs\AA_Safety Statistics\2024 Safety Statistics\2023-24 Safety Performace Indicators Final Documents\"/>
    </mc:Choice>
  </mc:AlternateContent>
  <xr:revisionPtr revIDLastSave="0" documentId="13_ncr:1_{F95B0890-4E27-488E-A79B-22C5F8F4C1E7}" xr6:coauthVersionLast="47" xr6:coauthVersionMax="47" xr10:uidLastSave="{00000000-0000-0000-0000-000000000000}"/>
  <bookViews>
    <workbookView xWindow="28680" yWindow="-120" windowWidth="25440" windowHeight="15270" tabRatio="920" activeTab="10" xr2:uid="{00000000-000D-0000-FFFF-FFFF00000000}"/>
  </bookViews>
  <sheets>
    <sheet name="Industry Tables" sheetId="21" r:id="rId1"/>
    <sheet name="Generation tables" sheetId="2" r:id="rId2"/>
    <sheet name="Generation graphs" sheetId="17" r:id="rId3"/>
    <sheet name="Transmission tables" sheetId="3" r:id="rId4"/>
    <sheet name="Transmission graphs" sheetId="10" r:id="rId5"/>
    <sheet name="Distribution (small) tables" sheetId="4" r:id="rId6"/>
    <sheet name="Distribution (small) graphs" sheetId="18" r:id="rId7"/>
    <sheet name="Distribution (medium) tables" sheetId="5" r:id="rId8"/>
    <sheet name="Distribution (medium) graphs" sheetId="19" r:id="rId9"/>
    <sheet name="Distribution (large) tables" sheetId="6" r:id="rId10"/>
    <sheet name="Distribution (large) graphs" sheetId="20" r:id="rId11"/>
  </sheets>
  <externalReferences>
    <externalReference r:id="rId12"/>
    <externalReference r:id="rId13"/>
  </externalReferences>
  <definedNames>
    <definedName name="InputOrgGroupingByYear">[1]Input!$AR$2:$AR$1031</definedName>
    <definedName name="LTIFRBySector">OFFSET('[1]Tables by Sector'!$BS$3,0,0,COUNTA('[1]Tables by Sector'!$BS:$BS)-1,6)</definedName>
    <definedName name="LTISRBySector">OFFSET('[1]Tables by Sector'!$DS$4,0,0,COUNTA('[1]Tables by Sector'!$DS:$DS)-1,6)</definedName>
    <definedName name="MTIFRBySector">OFFSET('[1]Tables by Sector'!$BE$3,0,0,COUNTA('[1]Tables by Sector'!$BE:$BE)-1,6)</definedName>
    <definedName name="RWIFRBySector">OFFSET('[2]Tables by Sector'!$BK$3,0,0,COUNTA('[2]Tables by Sector'!$BK:$BK)-1,6)</definedName>
    <definedName name="RWISRBySector">OFFSET('[2]Tables by Sector'!$CW$4,0,0,COUNTA('[2]Tables by Sector'!$CW:$CW)-1,6)</definedName>
    <definedName name="TRIFRBySector">OFFSET('[1]Tables by Sector'!$BZ$3,0,0,COUNTA('[1]Tables by Sector'!$BZ:$BZ)-1,6)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8" i="20" l="1"/>
  <c r="Z27" i="20" s="1"/>
  <c r="Z17" i="20"/>
  <c r="Z26" i="20" s="1"/>
  <c r="Z16" i="20"/>
  <c r="Z25" i="20" s="1"/>
  <c r="Q18" i="20"/>
  <c r="Q27" i="20" s="1"/>
  <c r="Q17" i="20"/>
  <c r="Q26" i="20" s="1"/>
  <c r="Q16" i="20"/>
  <c r="Q25" i="20" s="1"/>
  <c r="H18" i="20"/>
  <c r="H27" i="20" s="1"/>
  <c r="H17" i="20"/>
  <c r="H26" i="20" s="1"/>
  <c r="H16" i="20"/>
  <c r="H25" i="20" s="1"/>
  <c r="G16" i="20"/>
  <c r="G25" i="20" s="1"/>
  <c r="Z15" i="20"/>
  <c r="Z14" i="20"/>
  <c r="Z13" i="20"/>
  <c r="Z12" i="20"/>
  <c r="Z11" i="20"/>
  <c r="Z10" i="20"/>
  <c r="Z9" i="20"/>
  <c r="Z8" i="20"/>
  <c r="Z7" i="20"/>
  <c r="Z6" i="20"/>
  <c r="Z5" i="20"/>
  <c r="Z24" i="20" s="1"/>
  <c r="Q15" i="20"/>
  <c r="Q14" i="20"/>
  <c r="Q13" i="20"/>
  <c r="Q12" i="20"/>
  <c r="Q11" i="20"/>
  <c r="Q10" i="20"/>
  <c r="Q9" i="20"/>
  <c r="Q8" i="20"/>
  <c r="Q7" i="20"/>
  <c r="Q6" i="20"/>
  <c r="Q5" i="20"/>
  <c r="Q24" i="20" s="1"/>
  <c r="H15" i="20"/>
  <c r="H14" i="20"/>
  <c r="H13" i="20"/>
  <c r="H12" i="20"/>
  <c r="H11" i="20"/>
  <c r="H10" i="20"/>
  <c r="H9" i="20"/>
  <c r="H8" i="20"/>
  <c r="H7" i="20"/>
  <c r="H6" i="20"/>
  <c r="H5" i="20"/>
  <c r="H24" i="20" s="1"/>
  <c r="Z23" i="20"/>
  <c r="Y23" i="20"/>
  <c r="Q23" i="20"/>
  <c r="P23" i="20"/>
  <c r="H23" i="20"/>
  <c r="G23" i="20"/>
  <c r="Y8" i="20"/>
  <c r="X8" i="20"/>
  <c r="W8" i="20"/>
  <c r="V8" i="20"/>
  <c r="P8" i="20"/>
  <c r="O8" i="20"/>
  <c r="N8" i="20"/>
  <c r="M8" i="20"/>
  <c r="G15" i="20"/>
  <c r="F15" i="20"/>
  <c r="E15" i="20"/>
  <c r="D15" i="20"/>
  <c r="G8" i="20"/>
  <c r="F8" i="20"/>
  <c r="E8" i="20"/>
  <c r="D8" i="20"/>
  <c r="R12" i="21"/>
  <c r="R21" i="21"/>
  <c r="R30" i="21"/>
  <c r="T3" i="21"/>
  <c r="T4" i="21"/>
  <c r="T5" i="21"/>
  <c r="T6" i="21"/>
  <c r="T7" i="21"/>
  <c r="T8" i="21"/>
  <c r="T9" i="21"/>
  <c r="R39" i="21"/>
  <c r="L15" i="20"/>
  <c r="U15" i="20" s="1"/>
  <c r="L14" i="20"/>
  <c r="N14" i="20" s="1"/>
  <c r="G14" i="20"/>
  <c r="F14" i="20"/>
  <c r="E14" i="20"/>
  <c r="D14" i="20"/>
  <c r="M15" i="20" l="1"/>
  <c r="N15" i="20"/>
  <c r="O15" i="20"/>
  <c r="P15" i="20"/>
  <c r="V15" i="20"/>
  <c r="W15" i="20"/>
  <c r="X15" i="20"/>
  <c r="Y15" i="20"/>
  <c r="S3" i="21"/>
  <c r="S4" i="21"/>
  <c r="S5" i="21"/>
  <c r="S7" i="21"/>
  <c r="S6" i="21"/>
  <c r="S8" i="21"/>
  <c r="S9" i="21"/>
  <c r="U14" i="20"/>
  <c r="X14" i="20" s="1"/>
  <c r="M14" i="20"/>
  <c r="O14" i="20"/>
  <c r="P14" i="20"/>
  <c r="W14" i="20" l="1"/>
  <c r="Y14" i="20"/>
  <c r="V14" i="20"/>
  <c r="Z17" i="19" l="1"/>
  <c r="Z26" i="19" s="1"/>
  <c r="Z16" i="19"/>
  <c r="Z25" i="19" s="1"/>
  <c r="Z15" i="19"/>
  <c r="Z24" i="19" s="1"/>
  <c r="Q17" i="19"/>
  <c r="Q26" i="19" s="1"/>
  <c r="Q16" i="19"/>
  <c r="Q25" i="19" s="1"/>
  <c r="Q15" i="19"/>
  <c r="Q24" i="19" s="1"/>
  <c r="H17" i="19"/>
  <c r="H26" i="19" s="1"/>
  <c r="H16" i="19"/>
  <c r="H25" i="19" s="1"/>
  <c r="H15" i="19"/>
  <c r="H24" i="19" s="1"/>
  <c r="H14" i="19"/>
  <c r="H13" i="19"/>
  <c r="H12" i="19"/>
  <c r="H11" i="19"/>
  <c r="H10" i="19"/>
  <c r="H9" i="19"/>
  <c r="H8" i="19"/>
  <c r="H7" i="19"/>
  <c r="H6" i="19"/>
  <c r="H5" i="19"/>
  <c r="L14" i="19"/>
  <c r="P14" i="19" s="1"/>
  <c r="G14" i="19"/>
  <c r="F14" i="19"/>
  <c r="E14" i="19"/>
  <c r="D14" i="19"/>
  <c r="Z22" i="19"/>
  <c r="Y22" i="19"/>
  <c r="Q22" i="19"/>
  <c r="P22" i="19"/>
  <c r="H22" i="19"/>
  <c r="G22" i="19"/>
  <c r="Z21" i="17"/>
  <c r="Y21" i="17"/>
  <c r="Q21" i="17"/>
  <c r="P21" i="17"/>
  <c r="Z19" i="18"/>
  <c r="Y19" i="18"/>
  <c r="Q19" i="18"/>
  <c r="P19" i="18"/>
  <c r="H19" i="18"/>
  <c r="G19" i="18"/>
  <c r="H11" i="18"/>
  <c r="H10" i="18"/>
  <c r="H9" i="18"/>
  <c r="H8" i="18"/>
  <c r="H7" i="18"/>
  <c r="H6" i="18"/>
  <c r="H5" i="18"/>
  <c r="Z14" i="18"/>
  <c r="Z23" i="18" s="1"/>
  <c r="Z13" i="18"/>
  <c r="Z22" i="18" s="1"/>
  <c r="Z12" i="18"/>
  <c r="Z21" i="18" s="1"/>
  <c r="Q14" i="18"/>
  <c r="Q23" i="18" s="1"/>
  <c r="Q13" i="18"/>
  <c r="Q22" i="18" s="1"/>
  <c r="Q12" i="18"/>
  <c r="Q21" i="18" s="1"/>
  <c r="H14" i="18"/>
  <c r="H23" i="18" s="1"/>
  <c r="H13" i="18"/>
  <c r="H22" i="18" s="1"/>
  <c r="H12" i="18"/>
  <c r="H21" i="18" s="1"/>
  <c r="W7" i="10"/>
  <c r="W6" i="10"/>
  <c r="W5" i="10"/>
  <c r="O7" i="10"/>
  <c r="O6" i="10"/>
  <c r="O5" i="10"/>
  <c r="G7" i="10"/>
  <c r="G6" i="10"/>
  <c r="G5" i="10"/>
  <c r="V7" i="10"/>
  <c r="V6" i="10"/>
  <c r="V5" i="10"/>
  <c r="N7" i="10"/>
  <c r="N6" i="10"/>
  <c r="N5" i="10"/>
  <c r="F7" i="10"/>
  <c r="F6" i="10"/>
  <c r="F5" i="10"/>
  <c r="Y24" i="17"/>
  <c r="Y23" i="17"/>
  <c r="Z22" i="17"/>
  <c r="Y22" i="17"/>
  <c r="X22" i="17"/>
  <c r="W22" i="17"/>
  <c r="V22" i="17"/>
  <c r="Z16" i="17"/>
  <c r="Z24" i="17" s="1"/>
  <c r="Z15" i="17"/>
  <c r="Z23" i="17" s="1"/>
  <c r="Z13" i="17"/>
  <c r="H20" i="18" l="1"/>
  <c r="U14" i="19"/>
  <c r="Z14" i="19" s="1"/>
  <c r="Q14" i="19"/>
  <c r="H23" i="19"/>
  <c r="V14" i="19"/>
  <c r="W14" i="19"/>
  <c r="X14" i="19"/>
  <c r="Y14" i="19"/>
  <c r="N14" i="19"/>
  <c r="O14" i="19"/>
  <c r="M14" i="19"/>
  <c r="Q16" i="17"/>
  <c r="Q24" i="17" s="1"/>
  <c r="Q15" i="17"/>
  <c r="Q23" i="17" s="1"/>
  <c r="Q13" i="17"/>
  <c r="Y13" i="17" l="1"/>
  <c r="X13" i="17"/>
  <c r="W13" i="17"/>
  <c r="V13" i="17"/>
  <c r="P13" i="17"/>
  <c r="O13" i="17"/>
  <c r="N13" i="17"/>
  <c r="M13" i="17"/>
  <c r="H21" i="17" l="1"/>
  <c r="H16" i="17"/>
  <c r="H24" i="17" s="1"/>
  <c r="H15" i="17"/>
  <c r="H23" i="17" s="1"/>
  <c r="H13" i="17"/>
  <c r="G13" i="17"/>
  <c r="F13" i="17"/>
  <c r="E13" i="17"/>
  <c r="D13" i="17"/>
  <c r="H14" i="17" l="1"/>
  <c r="H12" i="17"/>
  <c r="H11" i="17"/>
  <c r="H10" i="17"/>
  <c r="H9" i="17"/>
  <c r="H8" i="17"/>
  <c r="H7" i="17"/>
  <c r="H6" i="17"/>
  <c r="H5" i="17"/>
  <c r="G6" i="18" l="1"/>
  <c r="G7" i="18"/>
  <c r="G8" i="18"/>
  <c r="G9" i="18"/>
  <c r="G20" i="18" s="1"/>
  <c r="G10" i="18"/>
  <c r="G11" i="18"/>
  <c r="G5" i="18"/>
  <c r="F6" i="18"/>
  <c r="F7" i="18"/>
  <c r="F8" i="18"/>
  <c r="F9" i="18"/>
  <c r="F10" i="18"/>
  <c r="F11" i="18"/>
  <c r="T22" i="17"/>
  <c r="Y16" i="17"/>
  <c r="Y15" i="17"/>
  <c r="X16" i="17"/>
  <c r="X15" i="17"/>
  <c r="W16" i="17"/>
  <c r="W15" i="17"/>
  <c r="V16" i="17"/>
  <c r="V15" i="17"/>
  <c r="P16" i="17"/>
  <c r="P24" i="17" s="1"/>
  <c r="P15" i="17"/>
  <c r="P23" i="17" s="1"/>
  <c r="O16" i="17"/>
  <c r="O15" i="17"/>
  <c r="N16" i="17"/>
  <c r="N15" i="17"/>
  <c r="M16" i="17"/>
  <c r="M15" i="17"/>
  <c r="G16" i="17"/>
  <c r="G15" i="17"/>
  <c r="G6" i="17"/>
  <c r="G7" i="17"/>
  <c r="G8" i="17"/>
  <c r="G9" i="17"/>
  <c r="G10" i="17"/>
  <c r="G11" i="17"/>
  <c r="G12" i="17"/>
  <c r="G14" i="17"/>
  <c r="G5" i="17"/>
  <c r="G22" i="17" s="1"/>
  <c r="F16" i="17"/>
  <c r="F15" i="17"/>
  <c r="E16" i="17"/>
  <c r="E15" i="17"/>
  <c r="F6" i="17"/>
  <c r="F7" i="17"/>
  <c r="F8" i="17"/>
  <c r="F9" i="17"/>
  <c r="F10" i="17"/>
  <c r="F11" i="17"/>
  <c r="F12" i="17"/>
  <c r="F14" i="17"/>
  <c r="F5" i="17"/>
  <c r="E5" i="17"/>
  <c r="E22" i="17" s="1"/>
  <c r="E6" i="17"/>
  <c r="E7" i="17"/>
  <c r="E8" i="17"/>
  <c r="E9" i="17"/>
  <c r="E10" i="17"/>
  <c r="E11" i="17"/>
  <c r="E12" i="17"/>
  <c r="E14" i="17"/>
  <c r="D16" i="17"/>
  <c r="D15" i="17"/>
  <c r="D6" i="17"/>
  <c r="D7" i="17"/>
  <c r="D8" i="17"/>
  <c r="D9" i="17"/>
  <c r="D10" i="17"/>
  <c r="D11" i="17"/>
  <c r="D12" i="17"/>
  <c r="D14" i="17"/>
  <c r="D5" i="17"/>
  <c r="D22" i="17" s="1"/>
  <c r="H22" i="17" l="1"/>
  <c r="F22" i="17"/>
  <c r="D6" i="20"/>
  <c r="E6" i="20"/>
  <c r="F6" i="20"/>
  <c r="G6" i="20"/>
  <c r="D7" i="20"/>
  <c r="E7" i="20"/>
  <c r="F7" i="20"/>
  <c r="G7" i="20"/>
  <c r="D9" i="20"/>
  <c r="E9" i="20"/>
  <c r="F9" i="20"/>
  <c r="G9" i="20"/>
  <c r="D10" i="20"/>
  <c r="E10" i="20"/>
  <c r="F10" i="20"/>
  <c r="G10" i="20"/>
  <c r="D11" i="20"/>
  <c r="E11" i="20"/>
  <c r="F11" i="20"/>
  <c r="G11" i="20"/>
  <c r="D12" i="20"/>
  <c r="E12" i="20"/>
  <c r="F12" i="20"/>
  <c r="G12" i="20"/>
  <c r="D13" i="20"/>
  <c r="E13" i="20"/>
  <c r="F13" i="20"/>
  <c r="G13" i="20"/>
  <c r="L13" i="20"/>
  <c r="L12" i="20"/>
  <c r="L11" i="20"/>
  <c r="L10" i="20"/>
  <c r="L9" i="20"/>
  <c r="L7" i="20"/>
  <c r="L6" i="20"/>
  <c r="V3" i="19"/>
  <c r="M3" i="19"/>
  <c r="V3" i="18"/>
  <c r="M3" i="18"/>
  <c r="N12" i="20" l="1"/>
  <c r="M6" i="20"/>
  <c r="U13" i="20"/>
  <c r="O7" i="20"/>
  <c r="M9" i="20"/>
  <c r="O10" i="20"/>
  <c r="M11" i="20"/>
  <c r="O12" i="20"/>
  <c r="M12" i="20"/>
  <c r="P10" i="20"/>
  <c r="N10" i="20"/>
  <c r="M10" i="20"/>
  <c r="P7" i="20"/>
  <c r="U7" i="20"/>
  <c r="N7" i="20"/>
  <c r="U9" i="20"/>
  <c r="M7" i="20"/>
  <c r="W13" i="20"/>
  <c r="V13" i="20"/>
  <c r="X13" i="20"/>
  <c r="Y13" i="20"/>
  <c r="P13" i="20"/>
  <c r="Y7" i="20"/>
  <c r="U10" i="20"/>
  <c r="O13" i="20"/>
  <c r="N13" i="20"/>
  <c r="M13" i="20"/>
  <c r="U12" i="20"/>
  <c r="P12" i="20"/>
  <c r="P11" i="20"/>
  <c r="P9" i="20"/>
  <c r="P6" i="20"/>
  <c r="O6" i="20"/>
  <c r="U11" i="20"/>
  <c r="O11" i="20"/>
  <c r="O9" i="20"/>
  <c r="U6" i="20"/>
  <c r="N11" i="20"/>
  <c r="N9" i="20"/>
  <c r="N6" i="20"/>
  <c r="V9" i="20" l="1"/>
  <c r="W7" i="20"/>
  <c r="V7" i="20"/>
  <c r="X7" i="20"/>
  <c r="Y9" i="20"/>
  <c r="X9" i="20"/>
  <c r="W9" i="20"/>
  <c r="V11" i="20"/>
  <c r="W11" i="20"/>
  <c r="X11" i="20"/>
  <c r="Y11" i="20"/>
  <c r="V12" i="20"/>
  <c r="W12" i="20"/>
  <c r="X12" i="20"/>
  <c r="Y12" i="20"/>
  <c r="V6" i="20"/>
  <c r="W6" i="20"/>
  <c r="X6" i="20"/>
  <c r="Y6" i="20"/>
  <c r="V10" i="20"/>
  <c r="W10" i="20"/>
  <c r="X10" i="20"/>
  <c r="Y10" i="20"/>
  <c r="L14" i="17" l="1"/>
  <c r="Q14" i="17" s="1"/>
  <c r="U14" i="17" l="1"/>
  <c r="Z14" i="17" s="1"/>
  <c r="O14" i="17"/>
  <c r="P14" i="17"/>
  <c r="M14" i="17"/>
  <c r="N14" i="17"/>
  <c r="L5" i="20"/>
  <c r="L13" i="19"/>
  <c r="Q13" i="19" s="1"/>
  <c r="L12" i="19"/>
  <c r="Q12" i="19" s="1"/>
  <c r="L11" i="19"/>
  <c r="Q11" i="19" s="1"/>
  <c r="L10" i="19"/>
  <c r="Q10" i="19" s="1"/>
  <c r="Q23" i="19" s="1"/>
  <c r="L9" i="19"/>
  <c r="Q9" i="19" s="1"/>
  <c r="L8" i="19"/>
  <c r="Q8" i="19" s="1"/>
  <c r="L7" i="19"/>
  <c r="Q7" i="19" s="1"/>
  <c r="L6" i="19"/>
  <c r="Q6" i="19" s="1"/>
  <c r="L5" i="19"/>
  <c r="Q5" i="19" s="1"/>
  <c r="L11" i="18"/>
  <c r="Q11" i="18" s="1"/>
  <c r="L10" i="18"/>
  <c r="Q10" i="18" s="1"/>
  <c r="L9" i="18"/>
  <c r="Q9" i="18" s="1"/>
  <c r="L8" i="18"/>
  <c r="L7" i="18"/>
  <c r="Q7" i="18" s="1"/>
  <c r="L6" i="18"/>
  <c r="Q6" i="18" s="1"/>
  <c r="L5" i="18"/>
  <c r="Q5" i="18" s="1"/>
  <c r="Q20" i="18" l="1"/>
  <c r="Q8" i="18"/>
  <c r="U5" i="20"/>
  <c r="U11" i="19"/>
  <c r="Z11" i="19" s="1"/>
  <c r="U6" i="19"/>
  <c r="Z6" i="19" s="1"/>
  <c r="U12" i="19"/>
  <c r="Z12" i="19" s="1"/>
  <c r="U5" i="19"/>
  <c r="Z5" i="19" s="1"/>
  <c r="U13" i="19"/>
  <c r="Z13" i="19" s="1"/>
  <c r="U7" i="19"/>
  <c r="Z7" i="19" s="1"/>
  <c r="U8" i="19"/>
  <c r="Z8" i="19" s="1"/>
  <c r="U9" i="19"/>
  <c r="Z9" i="19" s="1"/>
  <c r="Z23" i="19" s="1"/>
  <c r="U10" i="19"/>
  <c r="Z10" i="19" s="1"/>
  <c r="W14" i="17"/>
  <c r="X14" i="17"/>
  <c r="V14" i="17"/>
  <c r="Y14" i="17"/>
  <c r="U8" i="18"/>
  <c r="P8" i="18"/>
  <c r="U10" i="18"/>
  <c r="Z10" i="18" s="1"/>
  <c r="P10" i="18"/>
  <c r="U11" i="18"/>
  <c r="Z11" i="18" s="1"/>
  <c r="P11" i="18"/>
  <c r="U9" i="18"/>
  <c r="Z9" i="18" s="1"/>
  <c r="P9" i="18"/>
  <c r="U5" i="18"/>
  <c r="Z5" i="18" s="1"/>
  <c r="P5" i="18"/>
  <c r="U6" i="18"/>
  <c r="Z6" i="18" s="1"/>
  <c r="P6" i="18"/>
  <c r="U7" i="18"/>
  <c r="Z7" i="18" s="1"/>
  <c r="P7" i="18"/>
  <c r="L12" i="17"/>
  <c r="Q12" i="17" s="1"/>
  <c r="L11" i="17"/>
  <c r="Q11" i="17" s="1"/>
  <c r="L10" i="17"/>
  <c r="Q10" i="17" s="1"/>
  <c r="L9" i="17"/>
  <c r="Q9" i="17" s="1"/>
  <c r="L8" i="17"/>
  <c r="Q8" i="17" s="1"/>
  <c r="L7" i="17"/>
  <c r="Q7" i="17" s="1"/>
  <c r="L6" i="17"/>
  <c r="Q6" i="17" s="1"/>
  <c r="L5" i="17"/>
  <c r="Q5" i="17" s="1"/>
  <c r="Q22" i="17" s="1"/>
  <c r="P20" i="18" l="1"/>
  <c r="Z20" i="18"/>
  <c r="Z8" i="18"/>
  <c r="V9" i="18"/>
  <c r="U5" i="17"/>
  <c r="Z5" i="17" s="1"/>
  <c r="O5" i="17"/>
  <c r="O22" i="17" s="1"/>
  <c r="P5" i="17"/>
  <c r="P22" i="17" s="1"/>
  <c r="M5" i="17"/>
  <c r="M22" i="17" s="1"/>
  <c r="N5" i="17"/>
  <c r="N22" i="17" s="1"/>
  <c r="U10" i="17"/>
  <c r="Z10" i="17" s="1"/>
  <c r="P10" i="17"/>
  <c r="M10" i="17"/>
  <c r="N10" i="17"/>
  <c r="K22" i="17"/>
  <c r="O10" i="17"/>
  <c r="U8" i="17"/>
  <c r="Z8" i="17" s="1"/>
  <c r="P8" i="17"/>
  <c r="M8" i="17"/>
  <c r="N8" i="17"/>
  <c r="O8" i="17"/>
  <c r="U6" i="17"/>
  <c r="Z6" i="17" s="1"/>
  <c r="P6" i="17"/>
  <c r="M6" i="17"/>
  <c r="N6" i="17"/>
  <c r="O6" i="17"/>
  <c r="U7" i="17"/>
  <c r="Z7" i="17" s="1"/>
  <c r="P7" i="17"/>
  <c r="M7" i="17"/>
  <c r="N7" i="17"/>
  <c r="O7" i="17"/>
  <c r="U9" i="17"/>
  <c r="Z9" i="17" s="1"/>
  <c r="P9" i="17"/>
  <c r="M9" i="17"/>
  <c r="N9" i="17"/>
  <c r="O9" i="17"/>
  <c r="U11" i="17"/>
  <c r="Z11" i="17" s="1"/>
  <c r="O11" i="17"/>
  <c r="P11" i="17"/>
  <c r="M11" i="17"/>
  <c r="N11" i="17"/>
  <c r="U12" i="17"/>
  <c r="Z12" i="17" s="1"/>
  <c r="O12" i="17"/>
  <c r="P12" i="17"/>
  <c r="M12" i="17"/>
  <c r="N12" i="17"/>
  <c r="Y11" i="18"/>
  <c r="X11" i="18"/>
  <c r="W11" i="18"/>
  <c r="V11" i="18"/>
  <c r="Y10" i="18"/>
  <c r="X10" i="18"/>
  <c r="W10" i="18"/>
  <c r="V10" i="18"/>
  <c r="Y9" i="18"/>
  <c r="X9" i="18"/>
  <c r="W9" i="18"/>
  <c r="Y8" i="18"/>
  <c r="Y20" i="18" s="1"/>
  <c r="X8" i="18"/>
  <c r="X20" i="18" s="1"/>
  <c r="W8" i="18"/>
  <c r="W20" i="18" s="1"/>
  <c r="V8" i="18"/>
  <c r="V20" i="18" s="1"/>
  <c r="Y7" i="18"/>
  <c r="X7" i="18"/>
  <c r="W7" i="18"/>
  <c r="V7" i="18"/>
  <c r="Y6" i="18"/>
  <c r="X6" i="18"/>
  <c r="W6" i="18"/>
  <c r="V6" i="18"/>
  <c r="Y5" i="18"/>
  <c r="X5" i="18"/>
  <c r="W5" i="18"/>
  <c r="V5" i="18"/>
  <c r="O11" i="18"/>
  <c r="N11" i="18"/>
  <c r="M11" i="18"/>
  <c r="O10" i="18"/>
  <c r="N10" i="18"/>
  <c r="M10" i="18"/>
  <c r="O9" i="18"/>
  <c r="N9" i="18"/>
  <c r="M9" i="18"/>
  <c r="O8" i="18"/>
  <c r="N8" i="18"/>
  <c r="M8" i="18"/>
  <c r="O7" i="18"/>
  <c r="N7" i="18"/>
  <c r="M7" i="18"/>
  <c r="O6" i="18"/>
  <c r="N6" i="18"/>
  <c r="M6" i="18"/>
  <c r="O5" i="18"/>
  <c r="N5" i="18"/>
  <c r="M5" i="18"/>
  <c r="E11" i="18"/>
  <c r="D11" i="18"/>
  <c r="E10" i="18"/>
  <c r="D10" i="18"/>
  <c r="E9" i="18"/>
  <c r="D9" i="18"/>
  <c r="E8" i="18"/>
  <c r="D8" i="18"/>
  <c r="E7" i="18"/>
  <c r="D7" i="18"/>
  <c r="E6" i="18"/>
  <c r="D6" i="18"/>
  <c r="F5" i="18"/>
  <c r="F20" i="18" s="1"/>
  <c r="E5" i="18"/>
  <c r="D5" i="18"/>
  <c r="Y13" i="19"/>
  <c r="X13" i="19"/>
  <c r="W13" i="19"/>
  <c r="V13" i="19"/>
  <c r="Y12" i="19"/>
  <c r="X12" i="19"/>
  <c r="W12" i="19"/>
  <c r="V12" i="19"/>
  <c r="Y11" i="19"/>
  <c r="X11" i="19"/>
  <c r="W11" i="19"/>
  <c r="V11" i="19"/>
  <c r="Y10" i="19"/>
  <c r="X10" i="19"/>
  <c r="W10" i="19"/>
  <c r="V10" i="19"/>
  <c r="Y9" i="19"/>
  <c r="Y23" i="19" s="1"/>
  <c r="X9" i="19"/>
  <c r="X23" i="19" s="1"/>
  <c r="W9" i="19"/>
  <c r="W23" i="19" s="1"/>
  <c r="V9" i="19"/>
  <c r="V23" i="19" s="1"/>
  <c r="Y8" i="19"/>
  <c r="X8" i="19"/>
  <c r="W8" i="19"/>
  <c r="V8" i="19"/>
  <c r="Y7" i="19"/>
  <c r="X7" i="19"/>
  <c r="W7" i="19"/>
  <c r="V7" i="19"/>
  <c r="Y6" i="19"/>
  <c r="X6" i="19"/>
  <c r="W6" i="19"/>
  <c r="V6" i="19"/>
  <c r="Y5" i="19"/>
  <c r="X5" i="19"/>
  <c r="W5" i="19"/>
  <c r="V5" i="19"/>
  <c r="P13" i="19"/>
  <c r="O13" i="19"/>
  <c r="N13" i="19"/>
  <c r="M13" i="19"/>
  <c r="P12" i="19"/>
  <c r="O12" i="19"/>
  <c r="N12" i="19"/>
  <c r="M12" i="19"/>
  <c r="P11" i="19"/>
  <c r="O11" i="19"/>
  <c r="N11" i="19"/>
  <c r="M11" i="19"/>
  <c r="P10" i="19"/>
  <c r="O10" i="19"/>
  <c r="N10" i="19"/>
  <c r="M10" i="19"/>
  <c r="P9" i="19"/>
  <c r="P23" i="19" s="1"/>
  <c r="O9" i="19"/>
  <c r="O23" i="19" s="1"/>
  <c r="N9" i="19"/>
  <c r="N23" i="19" s="1"/>
  <c r="M9" i="19"/>
  <c r="P8" i="19"/>
  <c r="O8" i="19"/>
  <c r="N8" i="19"/>
  <c r="M8" i="19"/>
  <c r="P7" i="19"/>
  <c r="O7" i="19"/>
  <c r="N7" i="19"/>
  <c r="M7" i="19"/>
  <c r="P6" i="19"/>
  <c r="O6" i="19"/>
  <c r="N6" i="19"/>
  <c r="M6" i="19"/>
  <c r="P5" i="19"/>
  <c r="O5" i="19"/>
  <c r="N5" i="19"/>
  <c r="M5" i="19"/>
  <c r="G13" i="19"/>
  <c r="F13" i="19"/>
  <c r="E13" i="19"/>
  <c r="D13" i="19"/>
  <c r="G12" i="19"/>
  <c r="F12" i="19"/>
  <c r="E12" i="19"/>
  <c r="D12" i="19"/>
  <c r="G11" i="19"/>
  <c r="F11" i="19"/>
  <c r="E11" i="19"/>
  <c r="D11" i="19"/>
  <c r="G10" i="19"/>
  <c r="F10" i="19"/>
  <c r="E10" i="19"/>
  <c r="D10" i="19"/>
  <c r="G9" i="19"/>
  <c r="F9" i="19"/>
  <c r="E9" i="19"/>
  <c r="D9" i="19"/>
  <c r="G8" i="19"/>
  <c r="F8" i="19"/>
  <c r="E8" i="19"/>
  <c r="D8" i="19"/>
  <c r="G7" i="19"/>
  <c r="F7" i="19"/>
  <c r="E7" i="19"/>
  <c r="D7" i="19"/>
  <c r="G6" i="19"/>
  <c r="F6" i="19"/>
  <c r="E6" i="19"/>
  <c r="D6" i="19"/>
  <c r="G5" i="19"/>
  <c r="F5" i="19"/>
  <c r="E5" i="19"/>
  <c r="D5" i="19"/>
  <c r="U7" i="10"/>
  <c r="U6" i="10"/>
  <c r="U5" i="10"/>
  <c r="M7" i="10"/>
  <c r="M6" i="10"/>
  <c r="M5" i="10"/>
  <c r="E7" i="10"/>
  <c r="E6" i="10"/>
  <c r="E5" i="10"/>
  <c r="T7" i="10"/>
  <c r="S7" i="10"/>
  <c r="T6" i="10"/>
  <c r="S6" i="10"/>
  <c r="T5" i="10"/>
  <c r="S5" i="10"/>
  <c r="L7" i="10"/>
  <c r="K7" i="10"/>
  <c r="L6" i="10"/>
  <c r="K6" i="10"/>
  <c r="L5" i="10"/>
  <c r="K5" i="10"/>
  <c r="D7" i="10"/>
  <c r="C7" i="10"/>
  <c r="D6" i="10"/>
  <c r="C6" i="10"/>
  <c r="D5" i="10"/>
  <c r="C5" i="10"/>
  <c r="N20" i="18" l="1"/>
  <c r="D20" i="18"/>
  <c r="O20" i="18"/>
  <c r="E20" i="18"/>
  <c r="M20" i="18"/>
  <c r="D23" i="19"/>
  <c r="E23" i="19"/>
  <c r="F23" i="19"/>
  <c r="G23" i="19"/>
  <c r="M23" i="19"/>
  <c r="X11" i="17"/>
  <c r="Y11" i="17"/>
  <c r="V11" i="17"/>
  <c r="W11" i="17"/>
  <c r="X8" i="17"/>
  <c r="Y8" i="17"/>
  <c r="V8" i="17"/>
  <c r="W8" i="17"/>
  <c r="X9" i="17"/>
  <c r="Y9" i="17"/>
  <c r="V9" i="17"/>
  <c r="W9" i="17"/>
  <c r="Y7" i="17"/>
  <c r="V7" i="17"/>
  <c r="W7" i="17"/>
  <c r="X7" i="17"/>
  <c r="X10" i="17"/>
  <c r="Y10" i="17"/>
  <c r="V10" i="17"/>
  <c r="W10" i="17"/>
  <c r="X12" i="17"/>
  <c r="V12" i="17"/>
  <c r="Y12" i="17"/>
  <c r="W12" i="17"/>
  <c r="Y6" i="17"/>
  <c r="V6" i="17"/>
  <c r="W6" i="17"/>
  <c r="X6" i="17"/>
  <c r="W5" i="17"/>
  <c r="X5" i="17"/>
  <c r="Y5" i="17"/>
  <c r="V5" i="17"/>
  <c r="X21" i="17"/>
  <c r="W21" i="17"/>
  <c r="V21" i="17"/>
  <c r="O21" i="17"/>
  <c r="N21" i="17"/>
  <c r="M21" i="17"/>
  <c r="G21" i="17"/>
  <c r="F21" i="17"/>
  <c r="E21" i="17"/>
  <c r="D21" i="17"/>
  <c r="X23" i="20"/>
  <c r="W23" i="20"/>
  <c r="V23" i="20"/>
  <c r="O23" i="20"/>
  <c r="N23" i="20"/>
  <c r="M23" i="20"/>
  <c r="F23" i="20"/>
  <c r="E23" i="20"/>
  <c r="D23" i="20"/>
  <c r="X17" i="20"/>
  <c r="Y17" i="20"/>
  <c r="Y26" i="20" s="1"/>
  <c r="X18" i="20"/>
  <c r="Y18" i="20"/>
  <c r="Y27" i="20" s="1"/>
  <c r="X16" i="20"/>
  <c r="Y16" i="20"/>
  <c r="Y25" i="20" s="1"/>
  <c r="Y5" i="20"/>
  <c r="Y24" i="20" s="1"/>
  <c r="X5" i="20"/>
  <c r="X24" i="20" s="1"/>
  <c r="W18" i="20"/>
  <c r="V18" i="20"/>
  <c r="W17" i="20"/>
  <c r="V17" i="20"/>
  <c r="W16" i="20"/>
  <c r="V16" i="20"/>
  <c r="W5" i="20"/>
  <c r="W24" i="20" s="1"/>
  <c r="V5" i="20"/>
  <c r="V24" i="20" s="1"/>
  <c r="O17" i="20"/>
  <c r="P17" i="20"/>
  <c r="P26" i="20" s="1"/>
  <c r="O18" i="20"/>
  <c r="P18" i="20"/>
  <c r="P27" i="20" s="1"/>
  <c r="P16" i="20"/>
  <c r="P25" i="20" s="1"/>
  <c r="O16" i="20"/>
  <c r="P5" i="20"/>
  <c r="P24" i="20" s="1"/>
  <c r="O5" i="20"/>
  <c r="O24" i="20" s="1"/>
  <c r="N5" i="20"/>
  <c r="N24" i="20" s="1"/>
  <c r="M5" i="20"/>
  <c r="M24" i="20" s="1"/>
  <c r="N18" i="20"/>
  <c r="M18" i="20"/>
  <c r="N17" i="20"/>
  <c r="M17" i="20"/>
  <c r="N16" i="20"/>
  <c r="M16" i="20"/>
  <c r="F17" i="20"/>
  <c r="G17" i="20"/>
  <c r="G26" i="20" s="1"/>
  <c r="F18" i="20"/>
  <c r="G18" i="20"/>
  <c r="G27" i="20" s="1"/>
  <c r="F16" i="20"/>
  <c r="G5" i="20"/>
  <c r="G24" i="20" s="1"/>
  <c r="F5" i="20"/>
  <c r="F24" i="20" s="1"/>
  <c r="E18" i="20"/>
  <c r="D18" i="20"/>
  <c r="E17" i="20"/>
  <c r="D17" i="20"/>
  <c r="E16" i="20"/>
  <c r="D16" i="20"/>
  <c r="E5" i="20"/>
  <c r="E24" i="20" s="1"/>
  <c r="D5" i="20"/>
  <c r="D24" i="20" s="1"/>
  <c r="X19" i="18"/>
  <c r="W19" i="18"/>
  <c r="V19" i="18"/>
  <c r="O19" i="18"/>
  <c r="N19" i="18"/>
  <c r="M19" i="18"/>
  <c r="F19" i="18"/>
  <c r="E19" i="18"/>
  <c r="D19" i="18"/>
  <c r="X22" i="19"/>
  <c r="W22" i="19"/>
  <c r="V22" i="19"/>
  <c r="O22" i="19"/>
  <c r="N22" i="19"/>
  <c r="M22" i="19"/>
  <c r="F22" i="19"/>
  <c r="E22" i="19"/>
  <c r="D22" i="19"/>
  <c r="X16" i="19"/>
  <c r="Y16" i="19"/>
  <c r="Y25" i="19" s="1"/>
  <c r="X17" i="19"/>
  <c r="Y17" i="19"/>
  <c r="Y26" i="19" s="1"/>
  <c r="Y15" i="19"/>
  <c r="Y24" i="19" s="1"/>
  <c r="X15" i="19"/>
  <c r="W17" i="19"/>
  <c r="V17" i="19"/>
  <c r="W16" i="19"/>
  <c r="V16" i="19"/>
  <c r="W15" i="19"/>
  <c r="V15" i="19"/>
  <c r="O16" i="19"/>
  <c r="P16" i="19"/>
  <c r="P25" i="19" s="1"/>
  <c r="O17" i="19"/>
  <c r="P17" i="19"/>
  <c r="P26" i="19" s="1"/>
  <c r="P15" i="19"/>
  <c r="P24" i="19" s="1"/>
  <c r="O15" i="19"/>
  <c r="N17" i="19"/>
  <c r="M17" i="19"/>
  <c r="N16" i="19"/>
  <c r="M16" i="19"/>
  <c r="N15" i="19"/>
  <c r="M15" i="19"/>
  <c r="F16" i="19"/>
  <c r="G16" i="19"/>
  <c r="G25" i="19" s="1"/>
  <c r="F17" i="19"/>
  <c r="G17" i="19"/>
  <c r="G26" i="19" s="1"/>
  <c r="G15" i="19"/>
  <c r="G24" i="19" s="1"/>
  <c r="F15" i="19"/>
  <c r="E17" i="19"/>
  <c r="D17" i="19"/>
  <c r="E16" i="19"/>
  <c r="D16" i="19"/>
  <c r="E15" i="19"/>
  <c r="D15" i="19"/>
  <c r="X13" i="18"/>
  <c r="Y13" i="18"/>
  <c r="Y22" i="18" s="1"/>
  <c r="X14" i="18"/>
  <c r="Y14" i="18"/>
  <c r="Y23" i="18" s="1"/>
  <c r="Y12" i="18"/>
  <c r="Y21" i="18" s="1"/>
  <c r="X12" i="18"/>
  <c r="W14" i="18"/>
  <c r="V14" i="18"/>
  <c r="W13" i="18"/>
  <c r="V13" i="18"/>
  <c r="W12" i="18"/>
  <c r="V12" i="18"/>
  <c r="O13" i="18"/>
  <c r="P13" i="18"/>
  <c r="P22" i="18" s="1"/>
  <c r="O14" i="18"/>
  <c r="P14" i="18"/>
  <c r="P23" i="18" s="1"/>
  <c r="P12" i="18"/>
  <c r="P21" i="18" s="1"/>
  <c r="O12" i="18"/>
  <c r="N14" i="18"/>
  <c r="M14" i="18"/>
  <c r="N13" i="18"/>
  <c r="M13" i="18"/>
  <c r="N12" i="18"/>
  <c r="M12" i="18"/>
  <c r="G13" i="18"/>
  <c r="G22" i="18" s="1"/>
  <c r="G14" i="18"/>
  <c r="G23" i="18" s="1"/>
  <c r="G12" i="18"/>
  <c r="G21" i="18" s="1"/>
  <c r="F13" i="18"/>
  <c r="F14" i="18"/>
  <c r="F12" i="18"/>
  <c r="E14" i="18"/>
  <c r="D14" i="18"/>
  <c r="E13" i="18"/>
  <c r="D13" i="18"/>
  <c r="E12" i="18"/>
  <c r="D12" i="18"/>
  <c r="X27" i="20" l="1"/>
  <c r="X26" i="20"/>
  <c r="X25" i="20"/>
  <c r="O27" i="20"/>
  <c r="O26" i="20"/>
  <c r="O25" i="20"/>
  <c r="F27" i="20"/>
  <c r="F26" i="20"/>
  <c r="F25" i="20"/>
  <c r="X26" i="19" l="1"/>
  <c r="X25" i="19"/>
  <c r="X24" i="19"/>
  <c r="O26" i="19"/>
  <c r="O25" i="19"/>
  <c r="O24" i="19"/>
  <c r="F26" i="19"/>
  <c r="F25" i="19"/>
  <c r="F24" i="19"/>
  <c r="W27" i="20" l="1"/>
  <c r="W26" i="20"/>
  <c r="W25" i="20"/>
  <c r="N27" i="20"/>
  <c r="N26" i="20"/>
  <c r="N25" i="20"/>
  <c r="E27" i="20"/>
  <c r="E26" i="20"/>
  <c r="E25" i="20"/>
  <c r="W26" i="19"/>
  <c r="W25" i="19"/>
  <c r="W24" i="19"/>
  <c r="N26" i="19"/>
  <c r="N25" i="19"/>
  <c r="N24" i="19"/>
  <c r="E26" i="19"/>
  <c r="E25" i="19"/>
  <c r="E24" i="19"/>
  <c r="X23" i="18" l="1"/>
  <c r="X22" i="18"/>
  <c r="X21" i="18"/>
  <c r="O23" i="18"/>
  <c r="O22" i="18"/>
  <c r="O21" i="18"/>
  <c r="F23" i="18"/>
  <c r="F22" i="18"/>
  <c r="F21" i="18"/>
  <c r="X24" i="17"/>
  <c r="X23" i="17"/>
  <c r="O24" i="17"/>
  <c r="O23" i="17"/>
  <c r="F23" i="17"/>
  <c r="F24" i="17"/>
  <c r="T24" i="20"/>
  <c r="K24" i="20"/>
  <c r="B24" i="20"/>
  <c r="V27" i="20"/>
  <c r="M27" i="20"/>
  <c r="D27" i="20"/>
  <c r="V26" i="20"/>
  <c r="M26" i="20"/>
  <c r="D26" i="20"/>
  <c r="V25" i="20"/>
  <c r="M25" i="20"/>
  <c r="D25" i="20"/>
  <c r="T23" i="19"/>
  <c r="K23" i="19"/>
  <c r="B23" i="19"/>
  <c r="V26" i="19"/>
  <c r="M26" i="19"/>
  <c r="D26" i="19"/>
  <c r="V25" i="19"/>
  <c r="M25" i="19"/>
  <c r="D25" i="19"/>
  <c r="V24" i="19"/>
  <c r="M24" i="19"/>
  <c r="D24" i="19"/>
  <c r="T20" i="18"/>
  <c r="K20" i="18"/>
  <c r="B20" i="18"/>
  <c r="W23" i="18"/>
  <c r="V23" i="18"/>
  <c r="N23" i="18"/>
  <c r="M23" i="18"/>
  <c r="E23" i="18"/>
  <c r="D23" i="18"/>
  <c r="W22" i="18"/>
  <c r="V22" i="18"/>
  <c r="N22" i="18"/>
  <c r="M22" i="18"/>
  <c r="E22" i="18"/>
  <c r="D22" i="18"/>
  <c r="W21" i="18"/>
  <c r="V21" i="18"/>
  <c r="N21" i="18"/>
  <c r="M21" i="18"/>
  <c r="E21" i="18"/>
  <c r="D21" i="18"/>
  <c r="B22" i="17" l="1"/>
  <c r="W24" i="17"/>
  <c r="V24" i="17"/>
  <c r="N24" i="17"/>
  <c r="M24" i="17"/>
  <c r="G24" i="17"/>
  <c r="E24" i="17"/>
  <c r="D24" i="17"/>
  <c r="W23" i="17"/>
  <c r="V23" i="17"/>
  <c r="N23" i="17"/>
  <c r="M23" i="17"/>
  <c r="G23" i="17"/>
  <c r="E23" i="17"/>
  <c r="D23" i="17"/>
</calcChain>
</file>

<file path=xl/sharedStrings.xml><?xml version="1.0" encoding="utf-8"?>
<sst xmlns="http://schemas.openxmlformats.org/spreadsheetml/2006/main" count="978" uniqueCount="135">
  <si>
    <t>LTIFR</t>
  </si>
  <si>
    <t>RWIFR</t>
  </si>
  <si>
    <t>MTIFR</t>
  </si>
  <si>
    <t>TRIFR</t>
  </si>
  <si>
    <t>LTISR</t>
  </si>
  <si>
    <t>RWISR</t>
  </si>
  <si>
    <t>ATLR to LTIs</t>
  </si>
  <si>
    <t>FTEs</t>
  </si>
  <si>
    <t>Fatalities</t>
  </si>
  <si>
    <t>LTIs</t>
  </si>
  <si>
    <t>RWIs</t>
  </si>
  <si>
    <t>MTIs</t>
  </si>
  <si>
    <t>TRIs</t>
  </si>
  <si>
    <t>Generation</t>
  </si>
  <si>
    <t>Transmission</t>
  </si>
  <si>
    <t>Distribution Total</t>
  </si>
  <si>
    <t>Industry</t>
  </si>
  <si>
    <t>Industry Total</t>
  </si>
  <si>
    <t>Code</t>
  </si>
  <si>
    <t>G10</t>
  </si>
  <si>
    <t>G15</t>
  </si>
  <si>
    <t>G20</t>
  </si>
  <si>
    <t>G25</t>
  </si>
  <si>
    <t>G35</t>
  </si>
  <si>
    <t>G40</t>
  </si>
  <si>
    <t>G50</t>
  </si>
  <si>
    <t>G55</t>
  </si>
  <si>
    <t>G60</t>
  </si>
  <si>
    <t>G12</t>
  </si>
  <si>
    <t>Total Recordable Injury Frequency Rate</t>
  </si>
  <si>
    <t>Lost Time Injury Frequency Rate</t>
  </si>
  <si>
    <t>Lost Time Injury Severity Rate</t>
  </si>
  <si>
    <t>TRIFR - 5-year results - Generation peer group</t>
  </si>
  <si>
    <t>Year Ended</t>
  </si>
  <si>
    <t>LTIFR - 5-year results - Generation peer group</t>
  </si>
  <si>
    <t>LTISR - 5-year results - Generation peer group</t>
  </si>
  <si>
    <t>Respondent code</t>
  </si>
  <si>
    <t>Select your respondent code -&gt;</t>
  </si>
  <si>
    <t>TRIFR Respondent</t>
  </si>
  <si>
    <t>LTIFR Respondent</t>
  </si>
  <si>
    <t>LTISR Respondent</t>
  </si>
  <si>
    <t>T45</t>
  </si>
  <si>
    <t>TRIFR - 5-year results - Transmission peer group</t>
  </si>
  <si>
    <t>LTIFR - 5-year results - Transmission peer group</t>
  </si>
  <si>
    <t>LTISR - 5-year results - Transmission peer group</t>
  </si>
  <si>
    <t>T45 / Transmission</t>
  </si>
  <si>
    <t>D50</t>
  </si>
  <si>
    <t>D65</t>
  </si>
  <si>
    <t>D70</t>
  </si>
  <si>
    <t>D105</t>
  </si>
  <si>
    <t>D135</t>
  </si>
  <si>
    <t>D168</t>
  </si>
  <si>
    <t>D130</t>
  </si>
  <si>
    <t>D110</t>
  </si>
  <si>
    <t>TRIFR - 5-year results - Small-size distribustion peer group</t>
  </si>
  <si>
    <t>LTIFR - 5-year results - Small-size distribustion peer group</t>
  </si>
  <si>
    <t>LTISR - 5-year results - Small-size distribution peer group</t>
  </si>
  <si>
    <t>Small-size distribution</t>
  </si>
  <si>
    <t>D55</t>
  </si>
  <si>
    <t>D85</t>
  </si>
  <si>
    <t>D95</t>
  </si>
  <si>
    <t>D100</t>
  </si>
  <si>
    <t>D128</t>
  </si>
  <si>
    <t>D145</t>
  </si>
  <si>
    <t>D150</t>
  </si>
  <si>
    <t>D155</t>
  </si>
  <si>
    <t>D160</t>
  </si>
  <si>
    <t>D80</t>
  </si>
  <si>
    <t>D115</t>
  </si>
  <si>
    <t>D140</t>
  </si>
  <si>
    <t>TRIFR - 5-year results - Medium-size distribution peer group</t>
  </si>
  <si>
    <t>LTIFR - 5-year results - Medium-size distribution peer group</t>
  </si>
  <si>
    <t>LTISR - 5-year results - Medium-size distribution peer group</t>
  </si>
  <si>
    <t>Medium-size distribution</t>
  </si>
  <si>
    <t>D60</t>
  </si>
  <si>
    <t>D75</t>
  </si>
  <si>
    <t>D120</t>
  </si>
  <si>
    <t>D165</t>
  </si>
  <si>
    <t>D170</t>
  </si>
  <si>
    <t>D180</t>
  </si>
  <si>
    <t>D125</t>
  </si>
  <si>
    <t>D185</t>
  </si>
  <si>
    <t>TRIFR - 5-year results - Large-size distribution peer group</t>
  </si>
  <si>
    <t>LTIFR - 5-year results - Large-size distribution peer group</t>
  </si>
  <si>
    <t>LTISR - 5-year results - Large-size distribution peer group</t>
  </si>
  <si>
    <t>Large-size distribution</t>
  </si>
  <si>
    <t>Gen YE June 2023</t>
  </si>
  <si>
    <t>Gen YE June 2022</t>
  </si>
  <si>
    <t>Gen YE June 2021</t>
  </si>
  <si>
    <t>Gen YE June 2020</t>
  </si>
  <si>
    <t>Tran YE June 2021</t>
  </si>
  <si>
    <t>Tran YE June 2023</t>
  </si>
  <si>
    <t>Tran YE June 2022</t>
  </si>
  <si>
    <t>Tran YE June 2020</t>
  </si>
  <si>
    <t>D&lt;100 YE June 2023</t>
  </si>
  <si>
    <t>D&lt;100 YE June 2020</t>
  </si>
  <si>
    <t>D&lt;100 YE June 2021</t>
  </si>
  <si>
    <t>D&lt;100 YE June 2022</t>
  </si>
  <si>
    <t>D=100&gt;250 YE June 2023</t>
  </si>
  <si>
    <t>D=100&gt;250 YE June 2020</t>
  </si>
  <si>
    <t>D=100&gt;250 YE June 2021</t>
  </si>
  <si>
    <t>D=100&gt;250 YE June 2022</t>
  </si>
  <si>
    <t>D=250+ YE June 2023</t>
  </si>
  <si>
    <t>D=250+ YE June 2020</t>
  </si>
  <si>
    <t>D=250+ YE June 2021</t>
  </si>
  <si>
    <t>D=250+ YE June 2022</t>
  </si>
  <si>
    <t>Group</t>
  </si>
  <si>
    <t>LTI Days Lost</t>
  </si>
  <si>
    <t>RW Days</t>
  </si>
  <si>
    <t>Dist</t>
  </si>
  <si>
    <t>Gen YE June 2024</t>
  </si>
  <si>
    <t>Tran YE June 2024</t>
  </si>
  <si>
    <t>D&lt;100 YE June 2024</t>
  </si>
  <si>
    <t>D=100&gt;250 YE June 2024</t>
  </si>
  <si>
    <t>D=250+ YE June 2024</t>
  </si>
  <si>
    <t>RWISR (Est)</t>
  </si>
  <si>
    <t>RW Days
(Est)</t>
  </si>
  <si>
    <t>G65</t>
  </si>
  <si>
    <t>Distribution &lt; 100 FTEs</t>
  </si>
  <si>
    <t>Distribution ≥ 100 and &lt; 250 FTEs</t>
  </si>
  <si>
    <t>Distribution ≥ 250 FTEs</t>
  </si>
  <si>
    <t>Distribution =250+</t>
  </si>
  <si>
    <t>Distribution &lt;250</t>
  </si>
  <si>
    <t>Distribution &lt;100</t>
  </si>
  <si>
    <t>Transmission Total</t>
  </si>
  <si>
    <t>Generation Total</t>
  </si>
  <si>
    <t>YE June 2020</t>
  </si>
  <si>
    <t>YE June 2021</t>
  </si>
  <si>
    <t>YE June 2022</t>
  </si>
  <si>
    <t>YE June 2023</t>
  </si>
  <si>
    <t>AVE RWI days</t>
  </si>
  <si>
    <t>RWISR (est)</t>
  </si>
  <si>
    <t>RW Days (est)</t>
  </si>
  <si>
    <t>YE June 2024</t>
  </si>
  <si>
    <t>RW days (est)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</si>
</sst>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#,##0.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ptos"/>
      <family val="2"/>
    </font>
    <font>
      <b/>
      <sz val="10"/>
      <name val="Aptos"/>
      <family val="2"/>
    </font>
    <font>
      <sz val="10"/>
      <color theme="1"/>
      <name val="Aptos"/>
      <family val="2"/>
    </font>
    <font>
      <b/>
      <sz val="10"/>
      <color theme="1"/>
      <name val="Aptos"/>
      <family val="2"/>
    </font>
    <font>
      <sz val="10"/>
      <name val="Aptos"/>
      <family val="2"/>
    </font>
    <font>
      <sz val="10"/>
      <color theme="2"/>
      <name val="Aptos"/>
      <family val="2"/>
    </font>
    <font>
      <sz val="10"/>
      <color theme="0"/>
      <name val="Aptos"/>
      <family val="2"/>
    </font>
    <font>
      <sz val="10"/>
      <color rgb="FFFF0000"/>
      <name val="Aptos"/>
      <family val="2"/>
    </font>
    <font>
      <sz val="10"/>
      <color theme="1"/>
      <name val="Calibri"/>
      <family val="2"/>
    </font>
    <font>
      <b/>
      <sz val="10"/>
      <color theme="0"/>
      <name val="Aptos"/>
      <family val="2"/>
    </font>
    <font>
      <b/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B9B99"/>
        <bgColor indexed="64"/>
      </patternFill>
    </fill>
    <fill>
      <patternFill patternType="solid">
        <fgColor rgb="FFF6E6E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</borders>
  <cellStyleXfs count="6">
    <xf numFmtId="0" fontId="0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1" fillId="0" borderId="0"/>
    <xf numFmtId="9" fontId="1" fillId="0" borderId="0" applyFont="0" applyFill="0" applyBorder="0" applyAlignment="0" applyProtection="0"/>
  </cellStyleXfs>
  <cellXfs count="211">
    <xf numFmtId="0" fontId="0" fillId="0" borderId="0" xfId="0"/>
    <xf numFmtId="0" fontId="0" fillId="4" borderId="0" xfId="0" applyFill="1"/>
    <xf numFmtId="0" fontId="0" fillId="3" borderId="0" xfId="0" applyFill="1"/>
    <xf numFmtId="0" fontId="3" fillId="4" borderId="0" xfId="0" applyFont="1" applyFill="1"/>
    <xf numFmtId="0" fontId="6" fillId="0" borderId="0" xfId="0" applyFont="1"/>
    <xf numFmtId="0" fontId="8" fillId="0" borderId="0" xfId="0" applyFont="1"/>
    <xf numFmtId="0" fontId="8" fillId="0" borderId="0" xfId="0" applyFont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8" fillId="0" borderId="0" xfId="0" applyFont="1" applyAlignment="1">
      <alignment vertical="center"/>
    </xf>
    <xf numFmtId="1" fontId="8" fillId="0" borderId="0" xfId="0" applyNumberFormat="1" applyFont="1"/>
    <xf numFmtId="0" fontId="10" fillId="6" borderId="0" xfId="0" applyFont="1" applyFill="1" applyAlignment="1">
      <alignment horizontal="center" vertical="center"/>
    </xf>
    <xf numFmtId="1" fontId="10" fillId="6" borderId="0" xfId="1" applyNumberFormat="1" applyFont="1" applyFill="1" applyBorder="1" applyAlignment="1">
      <alignment horizontal="center" vertical="center"/>
    </xf>
    <xf numFmtId="165" fontId="10" fillId="6" borderId="0" xfId="0" applyNumberFormat="1" applyFont="1" applyFill="1" applyAlignment="1">
      <alignment horizontal="center" vertical="center"/>
    </xf>
    <xf numFmtId="165" fontId="10" fillId="6" borderId="0" xfId="1" applyNumberFormat="1" applyFont="1" applyFill="1" applyBorder="1" applyAlignment="1">
      <alignment horizontal="center" vertical="center"/>
    </xf>
    <xf numFmtId="165" fontId="10" fillId="6" borderId="3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1" fontId="10" fillId="6" borderId="6" xfId="1" applyNumberFormat="1" applyFont="1" applyFill="1" applyBorder="1" applyAlignment="1">
      <alignment horizontal="center" vertical="center"/>
    </xf>
    <xf numFmtId="165" fontId="10" fillId="6" borderId="6" xfId="0" applyNumberFormat="1" applyFont="1" applyFill="1" applyBorder="1" applyAlignment="1">
      <alignment horizontal="center" vertical="center"/>
    </xf>
    <xf numFmtId="165" fontId="10" fillId="6" borderId="6" xfId="1" applyNumberFormat="1" applyFont="1" applyFill="1" applyBorder="1" applyAlignment="1">
      <alignment horizontal="center" vertical="center"/>
    </xf>
    <xf numFmtId="3" fontId="10" fillId="6" borderId="1" xfId="0" applyNumberFormat="1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left" vertical="top"/>
    </xf>
    <xf numFmtId="0" fontId="7" fillId="5" borderId="8" xfId="0" applyFont="1" applyFill="1" applyBorder="1" applyAlignment="1">
      <alignment horizontal="center" vertical="top"/>
    </xf>
    <xf numFmtId="0" fontId="7" fillId="5" borderId="8" xfId="0" applyFont="1" applyFill="1" applyBorder="1" applyAlignment="1">
      <alignment horizontal="center" vertical="top" wrapText="1"/>
    </xf>
    <xf numFmtId="0" fontId="7" fillId="5" borderId="2" xfId="0" applyFont="1" applyFill="1" applyBorder="1" applyAlignment="1">
      <alignment horizontal="center" vertical="top" wrapText="1"/>
    </xf>
    <xf numFmtId="1" fontId="8" fillId="6" borderId="0" xfId="0" applyNumberFormat="1" applyFont="1" applyFill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164" fontId="8" fillId="6" borderId="0" xfId="0" applyNumberFormat="1" applyFont="1" applyFill="1" applyAlignment="1">
      <alignment horizontal="center" vertical="center"/>
    </xf>
    <xf numFmtId="1" fontId="8" fillId="6" borderId="6" xfId="0" applyNumberFormat="1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164" fontId="8" fillId="6" borderId="6" xfId="0" applyNumberFormat="1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left" vertical="top"/>
    </xf>
    <xf numFmtId="0" fontId="7" fillId="7" borderId="8" xfId="0" applyFont="1" applyFill="1" applyBorder="1" applyAlignment="1">
      <alignment horizontal="center" vertical="top"/>
    </xf>
    <xf numFmtId="0" fontId="7" fillId="7" borderId="8" xfId="0" applyFont="1" applyFill="1" applyBorder="1" applyAlignment="1">
      <alignment horizontal="center" vertical="top" wrapText="1"/>
    </xf>
    <xf numFmtId="0" fontId="7" fillId="7" borderId="2" xfId="0" applyFont="1" applyFill="1" applyBorder="1" applyAlignment="1">
      <alignment horizontal="center" vertical="top" wrapText="1"/>
    </xf>
    <xf numFmtId="0" fontId="10" fillId="8" borderId="0" xfId="0" applyFont="1" applyFill="1" applyAlignment="1">
      <alignment horizontal="center" vertical="center"/>
    </xf>
    <xf numFmtId="1" fontId="10" fillId="8" borderId="0" xfId="1" applyNumberFormat="1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1" fontId="10" fillId="8" borderId="6" xfId="1" applyNumberFormat="1" applyFont="1" applyFill="1" applyBorder="1" applyAlignment="1">
      <alignment horizontal="center" vertical="center"/>
    </xf>
    <xf numFmtId="1" fontId="10" fillId="8" borderId="0" xfId="0" applyNumberFormat="1" applyFont="1" applyFill="1" applyAlignment="1">
      <alignment horizontal="center" vertical="center"/>
    </xf>
    <xf numFmtId="1" fontId="10" fillId="8" borderId="6" xfId="0" applyNumberFormat="1" applyFont="1" applyFill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164" fontId="10" fillId="8" borderId="0" xfId="0" applyNumberFormat="1" applyFont="1" applyFill="1" applyAlignment="1">
      <alignment horizontal="center" vertical="center"/>
    </xf>
    <xf numFmtId="164" fontId="10" fillId="8" borderId="0" xfId="1" applyNumberFormat="1" applyFont="1" applyFill="1" applyBorder="1" applyAlignment="1">
      <alignment horizontal="center" vertical="center"/>
    </xf>
    <xf numFmtId="164" fontId="10" fillId="8" borderId="3" xfId="0" applyNumberFormat="1" applyFont="1" applyFill="1" applyBorder="1" applyAlignment="1">
      <alignment horizontal="center" vertical="center"/>
    </xf>
    <xf numFmtId="164" fontId="10" fillId="8" borderId="6" xfId="0" applyNumberFormat="1" applyFont="1" applyFill="1" applyBorder="1" applyAlignment="1">
      <alignment horizontal="center" vertical="center"/>
    </xf>
    <xf numFmtId="164" fontId="10" fillId="8" borderId="6" xfId="1" applyNumberFormat="1" applyFont="1" applyFill="1" applyBorder="1" applyAlignment="1">
      <alignment horizontal="center" vertical="center"/>
    </xf>
    <xf numFmtId="164" fontId="10" fillId="8" borderId="1" xfId="0" applyNumberFormat="1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left" vertical="top"/>
    </xf>
    <xf numFmtId="0" fontId="7" fillId="9" borderId="8" xfId="0" applyFont="1" applyFill="1" applyBorder="1" applyAlignment="1">
      <alignment horizontal="center" vertical="top"/>
    </xf>
    <xf numFmtId="0" fontId="7" fillId="9" borderId="8" xfId="0" applyFont="1" applyFill="1" applyBorder="1" applyAlignment="1">
      <alignment horizontal="center" vertical="top" wrapText="1"/>
    </xf>
    <xf numFmtId="0" fontId="7" fillId="9" borderId="2" xfId="0" applyFont="1" applyFill="1" applyBorder="1" applyAlignment="1">
      <alignment horizontal="center" vertical="top" wrapText="1"/>
    </xf>
    <xf numFmtId="0" fontId="8" fillId="8" borderId="7" xfId="0" applyFont="1" applyFill="1" applyBorder="1" applyAlignment="1">
      <alignment vertical="center"/>
    </xf>
    <xf numFmtId="0" fontId="8" fillId="8" borderId="0" xfId="0" applyFont="1" applyFill="1" applyAlignment="1">
      <alignment vertical="center"/>
    </xf>
    <xf numFmtId="0" fontId="8" fillId="8" borderId="4" xfId="0" applyFont="1" applyFill="1" applyBorder="1" applyAlignment="1">
      <alignment vertical="center"/>
    </xf>
    <xf numFmtId="0" fontId="8" fillId="8" borderId="6" xfId="0" applyFont="1" applyFill="1" applyBorder="1" applyAlignment="1">
      <alignment vertical="center"/>
    </xf>
    <xf numFmtId="0" fontId="8" fillId="10" borderId="0" xfId="0" applyFont="1" applyFill="1" applyAlignment="1">
      <alignment horizontal="center" vertical="center"/>
    </xf>
    <xf numFmtId="1" fontId="8" fillId="10" borderId="0" xfId="0" applyNumberFormat="1" applyFont="1" applyFill="1" applyAlignment="1">
      <alignment horizontal="center" vertical="center"/>
    </xf>
    <xf numFmtId="3" fontId="8" fillId="10" borderId="0" xfId="0" applyNumberFormat="1" applyFont="1" applyFill="1" applyAlignment="1">
      <alignment horizontal="center" vertical="center"/>
    </xf>
    <xf numFmtId="164" fontId="8" fillId="10" borderId="0" xfId="0" applyNumberFormat="1" applyFont="1" applyFill="1" applyAlignment="1">
      <alignment horizontal="center" vertical="center"/>
    </xf>
    <xf numFmtId="164" fontId="8" fillId="10" borderId="3" xfId="0" applyNumberFormat="1" applyFont="1" applyFill="1" applyBorder="1" applyAlignment="1">
      <alignment horizontal="center" vertical="center"/>
    </xf>
    <xf numFmtId="0" fontId="10" fillId="10" borderId="6" xfId="0" applyFont="1" applyFill="1" applyBorder="1" applyAlignment="1">
      <alignment horizontal="center" vertical="center"/>
    </xf>
    <xf numFmtId="1" fontId="10" fillId="10" borderId="6" xfId="1" applyNumberFormat="1" applyFont="1" applyFill="1" applyBorder="1" applyAlignment="1">
      <alignment horizontal="center" vertical="center"/>
    </xf>
    <xf numFmtId="3" fontId="10" fillId="10" borderId="6" xfId="1" applyNumberFormat="1" applyFont="1" applyFill="1" applyBorder="1" applyAlignment="1">
      <alignment horizontal="center" vertical="center"/>
    </xf>
    <xf numFmtId="3" fontId="10" fillId="10" borderId="6" xfId="0" applyNumberFormat="1" applyFont="1" applyFill="1" applyBorder="1" applyAlignment="1">
      <alignment horizontal="center" vertical="center"/>
    </xf>
    <xf numFmtId="164" fontId="10" fillId="10" borderId="6" xfId="0" applyNumberFormat="1" applyFont="1" applyFill="1" applyBorder="1" applyAlignment="1">
      <alignment horizontal="center" vertical="center"/>
    </xf>
    <xf numFmtId="164" fontId="10" fillId="10" borderId="6" xfId="1" applyNumberFormat="1" applyFont="1" applyFill="1" applyBorder="1" applyAlignment="1">
      <alignment horizontal="center" vertical="center"/>
    </xf>
    <xf numFmtId="164" fontId="10" fillId="10" borderId="1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164" fontId="8" fillId="2" borderId="0" xfId="0" applyNumberFormat="1" applyFont="1" applyFill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/>
    </xf>
    <xf numFmtId="0" fontId="8" fillId="6" borderId="7" xfId="0" applyFont="1" applyFill="1" applyBorder="1" applyAlignment="1">
      <alignment vertical="center"/>
    </xf>
    <xf numFmtId="0" fontId="8" fillId="6" borderId="0" xfId="0" applyFont="1" applyFill="1" applyAlignment="1">
      <alignment vertical="center"/>
    </xf>
    <xf numFmtId="0" fontId="8" fillId="6" borderId="4" xfId="0" applyFont="1" applyFill="1" applyBorder="1" applyAlignment="1">
      <alignment vertical="center"/>
    </xf>
    <xf numFmtId="0" fontId="8" fillId="6" borderId="6" xfId="0" applyFont="1" applyFill="1" applyBorder="1" applyAlignment="1">
      <alignment vertical="center"/>
    </xf>
    <xf numFmtId="0" fontId="8" fillId="10" borderId="7" xfId="0" applyFont="1" applyFill="1" applyBorder="1" applyAlignment="1">
      <alignment vertical="center"/>
    </xf>
    <xf numFmtId="0" fontId="8" fillId="10" borderId="0" xfId="0" applyFont="1" applyFill="1" applyAlignment="1">
      <alignment vertical="center"/>
    </xf>
    <xf numFmtId="0" fontId="8" fillId="10" borderId="4" xfId="0" applyFont="1" applyFill="1" applyBorder="1" applyAlignment="1">
      <alignment vertical="center"/>
    </xf>
    <xf numFmtId="0" fontId="8" fillId="10" borderId="6" xfId="0" applyFont="1" applyFill="1" applyBorder="1" applyAlignment="1">
      <alignment vertical="center"/>
    </xf>
    <xf numFmtId="1" fontId="8" fillId="2" borderId="0" xfId="0" applyNumberFormat="1" applyFont="1" applyFill="1" applyAlignment="1">
      <alignment horizontal="center" vertical="center"/>
    </xf>
    <xf numFmtId="1" fontId="10" fillId="6" borderId="0" xfId="0" applyNumberFormat="1" applyFont="1" applyFill="1" applyAlignment="1">
      <alignment horizontal="center" vertical="center"/>
    </xf>
    <xf numFmtId="1" fontId="10" fillId="6" borderId="6" xfId="0" applyNumberFormat="1" applyFont="1" applyFill="1" applyBorder="1" applyAlignment="1">
      <alignment horizontal="center" vertical="center"/>
    </xf>
    <xf numFmtId="1" fontId="10" fillId="10" borderId="6" xfId="0" applyNumberFormat="1" applyFont="1" applyFill="1" applyBorder="1" applyAlignment="1">
      <alignment horizontal="center" vertical="center"/>
    </xf>
    <xf numFmtId="165" fontId="8" fillId="2" borderId="0" xfId="0" applyNumberFormat="1" applyFont="1" applyFill="1" applyAlignment="1">
      <alignment horizontal="center" vertical="center"/>
    </xf>
    <xf numFmtId="0" fontId="6" fillId="3" borderId="0" xfId="0" applyFont="1" applyFill="1"/>
    <xf numFmtId="0" fontId="6" fillId="4" borderId="0" xfId="0" applyFont="1" applyFill="1"/>
    <xf numFmtId="0" fontId="8" fillId="3" borderId="0" xfId="0" applyFont="1" applyFill="1"/>
    <xf numFmtId="0" fontId="8" fillId="4" borderId="0" xfId="0" applyFont="1" applyFill="1"/>
    <xf numFmtId="0" fontId="9" fillId="4" borderId="0" xfId="0" applyFont="1" applyFill="1"/>
    <xf numFmtId="0" fontId="9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164" fontId="8" fillId="4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right" vertical="center"/>
    </xf>
    <xf numFmtId="0" fontId="10" fillId="4" borderId="0" xfId="0" applyFont="1" applyFill="1"/>
    <xf numFmtId="0" fontId="8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vertical="center"/>
    </xf>
    <xf numFmtId="0" fontId="11" fillId="3" borderId="0" xfId="0" applyFont="1" applyFill="1"/>
    <xf numFmtId="0" fontId="9" fillId="4" borderId="0" xfId="0" applyFont="1" applyFill="1" applyAlignment="1">
      <alignment horizontal="right" vertical="center"/>
    </xf>
    <xf numFmtId="0" fontId="9" fillId="4" borderId="0" xfId="0" applyFont="1" applyFill="1" applyAlignment="1">
      <alignment vertical="center"/>
    </xf>
    <xf numFmtId="0" fontId="12" fillId="4" borderId="0" xfId="0" applyFont="1" applyFill="1"/>
    <xf numFmtId="0" fontId="9" fillId="3" borderId="0" xfId="0" applyFont="1" applyFill="1" applyAlignment="1">
      <alignment horizontal="right"/>
    </xf>
    <xf numFmtId="0" fontId="9" fillId="5" borderId="9" xfId="0" applyFont="1" applyFill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0" fontId="9" fillId="8" borderId="9" xfId="0" applyFont="1" applyFill="1" applyBorder="1" applyAlignment="1">
      <alignment horizontal="right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8" fillId="6" borderId="0" xfId="0" applyFont="1" applyFill="1"/>
    <xf numFmtId="164" fontId="8" fillId="6" borderId="9" xfId="0" applyNumberFormat="1" applyFont="1" applyFill="1" applyBorder="1" applyAlignment="1">
      <alignment horizontal="center" vertical="center"/>
    </xf>
    <xf numFmtId="0" fontId="7" fillId="9" borderId="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64" fontId="8" fillId="4" borderId="9" xfId="0" applyNumberFormat="1" applyFont="1" applyFill="1" applyBorder="1" applyAlignment="1">
      <alignment horizontal="center" vertical="center"/>
    </xf>
    <xf numFmtId="164" fontId="8" fillId="10" borderId="9" xfId="0" applyNumberFormat="1" applyFont="1" applyFill="1" applyBorder="1" applyAlignment="1">
      <alignment horizontal="center" vertical="center"/>
    </xf>
    <xf numFmtId="164" fontId="10" fillId="0" borderId="9" xfId="0" applyNumberFormat="1" applyFont="1" applyBorder="1" applyAlignment="1">
      <alignment horizontal="center" vertical="center"/>
    </xf>
    <xf numFmtId="164" fontId="10" fillId="10" borderId="9" xfId="0" applyNumberFormat="1" applyFont="1" applyFill="1" applyBorder="1" applyAlignment="1">
      <alignment horizontal="center" vertical="center"/>
    </xf>
    <xf numFmtId="164" fontId="8" fillId="6" borderId="3" xfId="0" applyNumberFormat="1" applyFont="1" applyFill="1" applyBorder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0" fontId="2" fillId="0" borderId="0" xfId="0" applyFont="1"/>
    <xf numFmtId="0" fontId="13" fillId="0" borderId="0" xfId="0" applyFont="1" applyAlignment="1">
      <alignment horizontal="center" vertical="center"/>
    </xf>
    <xf numFmtId="1" fontId="8" fillId="6" borderId="6" xfId="2" applyNumberFormat="1" applyFont="1" applyFill="1" applyBorder="1" applyAlignment="1">
      <alignment horizontal="center" vertical="center"/>
    </xf>
    <xf numFmtId="1" fontId="8" fillId="6" borderId="6" xfId="0" applyNumberFormat="1" applyFont="1" applyFill="1" applyBorder="1" applyAlignment="1">
      <alignment horizontal="center" vertical="center" wrapText="1"/>
    </xf>
    <xf numFmtId="1" fontId="0" fillId="0" borderId="0" xfId="0" applyNumberFormat="1"/>
    <xf numFmtId="4" fontId="10" fillId="6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7" borderId="13" xfId="0" applyFont="1" applyFill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top"/>
    </xf>
    <xf numFmtId="0" fontId="7" fillId="9" borderId="13" xfId="0" applyFont="1" applyFill="1" applyBorder="1" applyAlignment="1">
      <alignment horizontal="center" vertical="center"/>
    </xf>
    <xf numFmtId="164" fontId="10" fillId="6" borderId="9" xfId="0" applyNumberFormat="1" applyFont="1" applyFill="1" applyBorder="1" applyAlignment="1">
      <alignment horizontal="center" vertical="center"/>
    </xf>
    <xf numFmtId="164" fontId="8" fillId="8" borderId="9" xfId="0" applyNumberFormat="1" applyFont="1" applyFill="1" applyBorder="1" applyAlignment="1">
      <alignment horizontal="center" vertical="center"/>
    </xf>
    <xf numFmtId="0" fontId="5" fillId="0" borderId="0" xfId="3"/>
    <xf numFmtId="1" fontId="5" fillId="0" borderId="0" xfId="3" applyNumberFormat="1"/>
    <xf numFmtId="1" fontId="8" fillId="0" borderId="0" xfId="3" applyNumberFormat="1" applyFont="1" applyAlignment="1">
      <alignment horizontal="center" vertical="top"/>
    </xf>
    <xf numFmtId="0" fontId="8" fillId="0" borderId="0" xfId="3" applyFont="1" applyAlignment="1">
      <alignment horizontal="center" vertical="center"/>
    </xf>
    <xf numFmtId="0" fontId="6" fillId="0" borderId="0" xfId="3" applyFont="1" applyAlignment="1">
      <alignment horizontal="left"/>
    </xf>
    <xf numFmtId="0" fontId="6" fillId="0" borderId="0" xfId="3" applyFont="1"/>
    <xf numFmtId="164" fontId="8" fillId="0" borderId="1" xfId="4" applyNumberFormat="1" applyFont="1" applyBorder="1" applyAlignment="1">
      <alignment horizontal="center" vertical="center"/>
    </xf>
    <xf numFmtId="164" fontId="8" fillId="0" borderId="6" xfId="4" applyNumberFormat="1" applyFont="1" applyBorder="1" applyAlignment="1">
      <alignment horizontal="center" vertical="center"/>
    </xf>
    <xf numFmtId="1" fontId="8" fillId="0" borderId="6" xfId="4" applyNumberFormat="1" applyFont="1" applyBorder="1" applyAlignment="1">
      <alignment horizontal="center" vertical="center"/>
    </xf>
    <xf numFmtId="1" fontId="8" fillId="0" borderId="6" xfId="5" applyNumberFormat="1" applyFont="1" applyBorder="1" applyAlignment="1">
      <alignment horizontal="center" vertical="center"/>
    </xf>
    <xf numFmtId="0" fontId="10" fillId="11" borderId="4" xfId="4" applyFont="1" applyFill="1" applyBorder="1" applyAlignment="1">
      <alignment horizontal="left" vertical="top" wrapText="1"/>
    </xf>
    <xf numFmtId="164" fontId="8" fillId="0" borderId="3" xfId="4" applyNumberFormat="1" applyFont="1" applyBorder="1" applyAlignment="1">
      <alignment horizontal="center" vertical="center"/>
    </xf>
    <xf numFmtId="164" fontId="8" fillId="0" borderId="0" xfId="4" applyNumberFormat="1" applyFont="1" applyAlignment="1">
      <alignment horizontal="center" vertical="center"/>
    </xf>
    <xf numFmtId="1" fontId="8" fillId="0" borderId="0" xfId="4" applyNumberFormat="1" applyFont="1" applyAlignment="1">
      <alignment horizontal="center" vertical="center"/>
    </xf>
    <xf numFmtId="1" fontId="8" fillId="0" borderId="0" xfId="5" applyNumberFormat="1" applyFont="1" applyBorder="1" applyAlignment="1">
      <alignment horizontal="center" vertical="center"/>
    </xf>
    <xf numFmtId="0" fontId="10" fillId="11" borderId="7" xfId="4" applyFont="1" applyFill="1" applyBorder="1" applyAlignment="1">
      <alignment horizontal="left" vertical="top" wrapText="1"/>
    </xf>
    <xf numFmtId="164" fontId="8" fillId="12" borderId="3" xfId="4" applyNumberFormat="1" applyFont="1" applyFill="1" applyBorder="1" applyAlignment="1">
      <alignment horizontal="center" vertical="center"/>
    </xf>
    <xf numFmtId="164" fontId="8" fillId="12" borderId="0" xfId="4" applyNumberFormat="1" applyFont="1" applyFill="1" applyAlignment="1">
      <alignment horizontal="center" vertical="center"/>
    </xf>
    <xf numFmtId="1" fontId="8" fillId="12" borderId="0" xfId="4" applyNumberFormat="1" applyFont="1" applyFill="1" applyAlignment="1">
      <alignment horizontal="center" vertical="center"/>
    </xf>
    <xf numFmtId="1" fontId="8" fillId="12" borderId="0" xfId="5" applyNumberFormat="1" applyFont="1" applyFill="1" applyBorder="1" applyAlignment="1">
      <alignment horizontal="center" vertical="center"/>
    </xf>
    <xf numFmtId="0" fontId="14" fillId="0" borderId="0" xfId="4" applyFont="1" applyAlignment="1">
      <alignment vertical="top"/>
    </xf>
    <xf numFmtId="1" fontId="14" fillId="0" borderId="0" xfId="4" applyNumberFormat="1" applyFont="1" applyAlignment="1">
      <alignment vertical="top"/>
    </xf>
    <xf numFmtId="1" fontId="8" fillId="0" borderId="0" xfId="4" applyNumberFormat="1" applyFont="1" applyAlignment="1">
      <alignment horizontal="center" vertical="top"/>
    </xf>
    <xf numFmtId="0" fontId="15" fillId="13" borderId="2" xfId="4" applyFont="1" applyFill="1" applyBorder="1" applyAlignment="1">
      <alignment horizontal="center" vertical="top" wrapText="1"/>
    </xf>
    <xf numFmtId="0" fontId="15" fillId="13" borderId="8" xfId="4" applyFont="1" applyFill="1" applyBorder="1" applyAlignment="1">
      <alignment horizontal="center" vertical="top"/>
    </xf>
    <xf numFmtId="0" fontId="15" fillId="13" borderId="8" xfId="4" applyFont="1" applyFill="1" applyBorder="1" applyAlignment="1">
      <alignment horizontal="center" vertical="top" wrapText="1"/>
    </xf>
    <xf numFmtId="0" fontId="15" fillId="13" borderId="5" xfId="4" applyFont="1" applyFill="1" applyBorder="1" applyAlignment="1">
      <alignment horizontal="left" vertical="top"/>
    </xf>
    <xf numFmtId="0" fontId="8" fillId="0" borderId="0" xfId="4" applyFont="1" applyAlignment="1">
      <alignment vertical="top"/>
    </xf>
    <xf numFmtId="1" fontId="16" fillId="0" borderId="0" xfId="3" applyNumberFormat="1" applyFont="1" applyAlignment="1">
      <alignment horizontal="center" vertical="center"/>
    </xf>
    <xf numFmtId="0" fontId="1" fillId="0" borderId="0" xfId="4"/>
    <xf numFmtId="1" fontId="1" fillId="0" borderId="0" xfId="4" applyNumberFormat="1"/>
    <xf numFmtId="164" fontId="1" fillId="0" borderId="0" xfId="4" applyNumberFormat="1"/>
    <xf numFmtId="0" fontId="6" fillId="0" borderId="0" xfId="4" applyFont="1"/>
    <xf numFmtId="1" fontId="14" fillId="0" borderId="0" xfId="4" applyNumberFormat="1" applyFont="1" applyAlignment="1">
      <alignment vertical="top" wrapText="1"/>
    </xf>
    <xf numFmtId="1" fontId="8" fillId="0" borderId="0" xfId="4" applyNumberFormat="1" applyFont="1" applyAlignment="1">
      <alignment horizontal="center" vertical="top" wrapText="1"/>
    </xf>
    <xf numFmtId="164" fontId="8" fillId="0" borderId="0" xfId="4" applyNumberFormat="1" applyFont="1" applyAlignment="1">
      <alignment horizontal="center" vertical="top"/>
    </xf>
    <xf numFmtId="1" fontId="8" fillId="0" borderId="0" xfId="5" applyNumberFormat="1" applyFont="1" applyFill="1" applyBorder="1" applyAlignment="1">
      <alignment horizontal="center" vertical="center"/>
    </xf>
    <xf numFmtId="1" fontId="8" fillId="0" borderId="6" xfId="5" applyNumberFormat="1" applyFont="1" applyFill="1" applyBorder="1" applyAlignment="1">
      <alignment horizontal="center" vertical="center"/>
    </xf>
    <xf numFmtId="164" fontId="8" fillId="0" borderId="0" xfId="3" applyNumberFormat="1" applyFont="1" applyAlignment="1">
      <alignment horizontal="center" vertical="center"/>
    </xf>
    <xf numFmtId="1" fontId="8" fillId="0" borderId="0" xfId="3" applyNumberFormat="1" applyFont="1" applyAlignment="1">
      <alignment horizontal="center" vertical="center"/>
    </xf>
    <xf numFmtId="3" fontId="8" fillId="0" borderId="0" xfId="0" applyNumberFormat="1" applyFont="1"/>
    <xf numFmtId="1" fontId="8" fillId="4" borderId="0" xfId="0" applyNumberFormat="1" applyFont="1" applyFill="1" applyAlignment="1">
      <alignment horizontal="center" vertical="center"/>
    </xf>
    <xf numFmtId="1" fontId="8" fillId="12" borderId="0" xfId="4" applyNumberFormat="1" applyFont="1" applyFill="1" applyAlignment="1">
      <alignment horizontal="center" vertical="center" wrapText="1"/>
    </xf>
    <xf numFmtId="0" fontId="9" fillId="5" borderId="9" xfId="0" applyFont="1" applyFill="1" applyBorder="1" applyAlignment="1">
      <alignment horizontal="right"/>
    </xf>
    <xf numFmtId="0" fontId="9" fillId="0" borderId="9" xfId="0" applyFont="1" applyBorder="1" applyAlignment="1">
      <alignment horizontal="right" vertical="center"/>
    </xf>
    <xf numFmtId="0" fontId="9" fillId="6" borderId="9" xfId="0" applyFont="1" applyFill="1" applyBorder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0" fontId="9" fillId="4" borderId="0" xfId="0" applyFont="1" applyFill="1" applyAlignment="1">
      <alignment horizontal="right"/>
    </xf>
    <xf numFmtId="0" fontId="9" fillId="5" borderId="9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 textRotation="90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7" borderId="10" xfId="0" applyFont="1" applyFill="1" applyBorder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9" fillId="7" borderId="12" xfId="0" applyFont="1" applyFill="1" applyBorder="1" applyAlignment="1">
      <alignment horizontal="center"/>
    </xf>
    <xf numFmtId="0" fontId="9" fillId="7" borderId="10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9" fillId="7" borderId="12" xfId="0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 wrapText="1"/>
    </xf>
    <xf numFmtId="0" fontId="9" fillId="7" borderId="13" xfId="0" applyFont="1" applyFill="1" applyBorder="1" applyAlignment="1">
      <alignment horizontal="center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7" fillId="9" borderId="9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9" fillId="10" borderId="9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right" vertical="center"/>
    </xf>
    <xf numFmtId="0" fontId="9" fillId="10" borderId="10" xfId="0" applyFont="1" applyFill="1" applyBorder="1" applyAlignment="1">
      <alignment horizontal="right" vertical="center" wrapText="1"/>
    </xf>
    <xf numFmtId="0" fontId="9" fillId="10" borderId="12" xfId="0" applyFont="1" applyFill="1" applyBorder="1" applyAlignment="1">
      <alignment horizontal="right" vertical="center" wrapText="1"/>
    </xf>
    <xf numFmtId="0" fontId="9" fillId="4" borderId="0" xfId="0" applyFont="1" applyFill="1" applyAlignment="1">
      <alignment horizontal="right" vertical="center"/>
    </xf>
    <xf numFmtId="0" fontId="7" fillId="0" borderId="9" xfId="0" applyFont="1" applyBorder="1" applyAlignment="1">
      <alignment horizontal="center" vertical="center" textRotation="90"/>
    </xf>
    <xf numFmtId="0" fontId="7" fillId="10" borderId="9" xfId="0" applyFont="1" applyFill="1" applyBorder="1" applyAlignment="1">
      <alignment horizontal="right" vertical="center"/>
    </xf>
    <xf numFmtId="0" fontId="7" fillId="9" borderId="13" xfId="0" applyFont="1" applyFill="1" applyBorder="1" applyAlignment="1">
      <alignment horizontal="center" vertical="center" wrapText="1"/>
    </xf>
    <xf numFmtId="0" fontId="7" fillId="9" borderId="9" xfId="0" applyFont="1" applyFill="1" applyBorder="1" applyAlignment="1">
      <alignment horizontal="center" vertical="center" wrapText="1"/>
    </xf>
    <xf numFmtId="0" fontId="7" fillId="9" borderId="10" xfId="0" applyFont="1" applyFill="1" applyBorder="1" applyAlignment="1">
      <alignment horizontal="center" vertical="center"/>
    </xf>
    <xf numFmtId="0" fontId="7" fillId="9" borderId="11" xfId="0" applyFont="1" applyFill="1" applyBorder="1" applyAlignment="1">
      <alignment horizontal="center" vertical="center"/>
    </xf>
    <xf numFmtId="0" fontId="7" fillId="9" borderId="12" xfId="0" applyFont="1" applyFill="1" applyBorder="1" applyAlignment="1">
      <alignment horizontal="center" vertical="center"/>
    </xf>
    <xf numFmtId="0" fontId="7" fillId="10" borderId="9" xfId="0" applyFont="1" applyFill="1" applyBorder="1" applyAlignment="1">
      <alignment horizontal="right" vertical="center" wrapText="1"/>
    </xf>
  </cellXfs>
  <cellStyles count="6">
    <cellStyle name="Comma" xfId="1" builtinId="3"/>
    <cellStyle name="Normal" xfId="0" builtinId="0"/>
    <cellStyle name="Normal 2" xfId="3" xr:uid="{4F777192-A54D-4594-AC61-692995A8C030}"/>
    <cellStyle name="Normal 3" xfId="4" xr:uid="{EB646775-A8D1-4397-A137-96129AC11BD1}"/>
    <cellStyle name="Percent" xfId="2" builtinId="5"/>
    <cellStyle name="Percent 2" xfId="5" xr:uid="{ECB16328-D872-4CEE-8A52-4268DC226E77}"/>
  </cellStyles>
  <dxfs count="0"/>
  <tableStyles count="0" defaultTableStyle="TableStyleMedium2" defaultPivotStyle="PivotStyleLight16"/>
  <colors>
    <mruColors>
      <color rgb="FFF6E6E6"/>
      <color rgb="FFDB9B99"/>
      <color rgb="FFF0D5D4"/>
      <color rgb="FFD28280"/>
      <color rgb="FFC76361"/>
      <color rgb="FF953735"/>
      <color rgb="FFC0504D"/>
      <color rgb="FF4BACC6"/>
      <color rgb="FF9BBB59"/>
      <color rgb="FFE494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'Generation graphs'!$K$21:$K$22</c:f>
          <c:strCache>
            <c:ptCount val="2"/>
            <c:pt idx="0">
              <c:v>LTIFR Respondent</c:v>
            </c:pt>
            <c:pt idx="1">
              <c:v>G10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4661417322834642E-2"/>
          <c:y val="0.13071874999999999"/>
          <c:w val="0.88922741876512634"/>
          <c:h val="0.70020543981481498"/>
        </c:manualLayout>
      </c:layout>
      <c:lineChart>
        <c:grouping val="standard"/>
        <c:varyColors val="0"/>
        <c:ser>
          <c:idx val="0"/>
          <c:order val="0"/>
          <c:tx>
            <c:strRef>
              <c:f>'Generation graphs'!$K$22</c:f>
              <c:strCache>
                <c:ptCount val="1"/>
                <c:pt idx="0">
                  <c:v>G10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'Generation graphs'!$M$21:$Q$21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'Generation graphs'!$M$22:$Q$22</c:f>
              <c:numCache>
                <c:formatCode>0.0</c:formatCode>
                <c:ptCount val="5"/>
                <c:pt idx="0">
                  <c:v>0.57471264367816088</c:v>
                </c:pt>
                <c:pt idx="1">
                  <c:v>3.75</c:v>
                </c:pt>
                <c:pt idx="2">
                  <c:v>1.7391304347826086</c:v>
                </c:pt>
                <c:pt idx="3">
                  <c:v>2.8985507246376812</c:v>
                </c:pt>
                <c:pt idx="4">
                  <c:v>1.5706806282722514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4C-45DA-B422-F8490F852E60}"/>
            </c:ext>
          </c:extLst>
        </c:ser>
        <c:ser>
          <c:idx val="1"/>
          <c:order val="1"/>
          <c:tx>
            <c:strRef>
              <c:f>'Generation graphs'!$K$23</c:f>
              <c:strCache>
                <c:ptCount val="1"/>
                <c:pt idx="0">
                  <c:v>Generation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'Generation graphs'!$M$21:$Q$21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'Generation graphs'!$M$23:$Q$23</c:f>
              <c:numCache>
                <c:formatCode>0.0</c:formatCode>
                <c:ptCount val="5"/>
                <c:pt idx="0">
                  <c:v>0.51746442432082795</c:v>
                </c:pt>
                <c:pt idx="1">
                  <c:v>1.0686377095531758</c:v>
                </c:pt>
                <c:pt idx="2">
                  <c:v>0.64654674763894981</c:v>
                </c:pt>
                <c:pt idx="3">
                  <c:v>0.86183594561031696</c:v>
                </c:pt>
                <c:pt idx="4">
                  <c:v>0.51724137931034486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4C-45DA-B422-F8490F852E60}"/>
            </c:ext>
          </c:extLst>
        </c:ser>
        <c:ser>
          <c:idx val="2"/>
          <c:order val="2"/>
          <c:tx>
            <c:strRef>
              <c:f>'Generation graphs'!$K$24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'Generation graphs'!$M$21:$Q$21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'Generation graphs'!$M$24:$Q$24</c:f>
              <c:numCache>
                <c:formatCode>0.0</c:formatCode>
                <c:ptCount val="5"/>
                <c:pt idx="0">
                  <c:v>0.92021717125241598</c:v>
                </c:pt>
                <c:pt idx="1">
                  <c:v>1.36401416612122</c:v>
                </c:pt>
                <c:pt idx="2">
                  <c:v>0.74174887716721938</c:v>
                </c:pt>
                <c:pt idx="3">
                  <c:v>0.84030318138784477</c:v>
                </c:pt>
                <c:pt idx="4">
                  <c:v>0.82651577603003634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D4C-45DA-B422-F8490F852E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4319104"/>
        <c:axId val="194320640"/>
      </c:lineChart>
      <c:catAx>
        <c:axId val="194319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320640"/>
        <c:crosses val="autoZero"/>
        <c:auto val="1"/>
        <c:lblAlgn val="ctr"/>
        <c:lblOffset val="100"/>
        <c:noMultiLvlLbl val="0"/>
      </c:catAx>
      <c:valAx>
        <c:axId val="19432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319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'Generation graphs'!$T$21:$T$22</c:f>
          <c:strCache>
            <c:ptCount val="2"/>
            <c:pt idx="0">
              <c:v>LTISR Respondent</c:v>
            </c:pt>
            <c:pt idx="1">
              <c:v>G10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'Generation graphs'!$T$22</c:f>
              <c:strCache>
                <c:ptCount val="1"/>
                <c:pt idx="0">
                  <c:v>G10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'Generation graphs'!$V$21:$Z$21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'Generation graphs'!$V$22:$Z$22</c:f>
              <c:numCache>
                <c:formatCode>0.0</c:formatCode>
                <c:ptCount val="5"/>
                <c:pt idx="0">
                  <c:v>10.632183908045976</c:v>
                </c:pt>
                <c:pt idx="1">
                  <c:v>46.875</c:v>
                </c:pt>
                <c:pt idx="2">
                  <c:v>7.6086956521739131</c:v>
                </c:pt>
                <c:pt idx="3">
                  <c:v>85.14492753623189</c:v>
                </c:pt>
                <c:pt idx="4">
                  <c:v>16.230366492146597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29-4578-AE38-B25E2A6E1B15}"/>
            </c:ext>
          </c:extLst>
        </c:ser>
        <c:ser>
          <c:idx val="1"/>
          <c:order val="1"/>
          <c:tx>
            <c:strRef>
              <c:f>'Generation graphs'!$T$23</c:f>
              <c:strCache>
                <c:ptCount val="1"/>
                <c:pt idx="0">
                  <c:v>Generation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'Generation graphs'!$V$21:$Z$21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'Generation graphs'!$V$23:$Z$23</c:f>
              <c:numCache>
                <c:formatCode>0.0</c:formatCode>
                <c:ptCount val="5"/>
                <c:pt idx="0">
                  <c:v>19.75</c:v>
                </c:pt>
                <c:pt idx="1">
                  <c:v>18.625</c:v>
                </c:pt>
                <c:pt idx="2">
                  <c:v>3.9716443069249778</c:v>
                </c:pt>
                <c:pt idx="3">
                  <c:v>16.139836799611391</c:v>
                </c:pt>
                <c:pt idx="4">
                  <c:v>5.6896551724137927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129-4578-AE38-B25E2A6E1B15}"/>
            </c:ext>
          </c:extLst>
        </c:ser>
        <c:ser>
          <c:idx val="2"/>
          <c:order val="2"/>
          <c:tx>
            <c:strRef>
              <c:f>'Generation graphs'!$T$24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'Generation graphs'!$V$21:$Z$21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'Generation graphs'!$V$24:$Z$24</c:f>
              <c:numCache>
                <c:formatCode>0.0</c:formatCode>
                <c:ptCount val="5"/>
                <c:pt idx="0">
                  <c:v>17.344450433159398</c:v>
                </c:pt>
                <c:pt idx="1">
                  <c:v>16.905434566081599</c:v>
                </c:pt>
                <c:pt idx="2">
                  <c:v>6.7757509790668466</c:v>
                </c:pt>
                <c:pt idx="3">
                  <c:v>9.2033205580573476</c:v>
                </c:pt>
                <c:pt idx="4">
                  <c:v>9.2929121600594513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129-4578-AE38-B25E2A6E1B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4377600"/>
        <c:axId val="194379136"/>
      </c:lineChart>
      <c:catAx>
        <c:axId val="19437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379136"/>
        <c:crosses val="autoZero"/>
        <c:auto val="1"/>
        <c:lblAlgn val="ctr"/>
        <c:lblOffset val="100"/>
        <c:noMultiLvlLbl val="0"/>
      </c:catAx>
      <c:valAx>
        <c:axId val="194379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3776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'Generation graphs'!$B$21:$B$22</c:f>
          <c:strCache>
            <c:ptCount val="2"/>
            <c:pt idx="0">
              <c:v>TRIFR Respondent</c:v>
            </c:pt>
            <c:pt idx="1">
              <c:v>G10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'Generation graphs'!$B$22</c:f>
              <c:strCache>
                <c:ptCount val="1"/>
                <c:pt idx="0">
                  <c:v>G10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'Generation graphs'!$D$21:$H$21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'Generation graphs'!$D$22:$H$22</c:f>
              <c:numCache>
                <c:formatCode>0.0</c:formatCode>
                <c:ptCount val="5"/>
                <c:pt idx="0">
                  <c:v>1.1494252873563218</c:v>
                </c:pt>
                <c:pt idx="1">
                  <c:v>6.875</c:v>
                </c:pt>
                <c:pt idx="2">
                  <c:v>2.6086956521739131</c:v>
                </c:pt>
                <c:pt idx="3">
                  <c:v>5.7971014492753623</c:v>
                </c:pt>
                <c:pt idx="4">
                  <c:v>1.8324607329842932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04-452F-9CCA-3C3C7197606C}"/>
            </c:ext>
          </c:extLst>
        </c:ser>
        <c:ser>
          <c:idx val="1"/>
          <c:order val="1"/>
          <c:tx>
            <c:strRef>
              <c:f>'Generation graphs'!$B$23</c:f>
              <c:strCache>
                <c:ptCount val="1"/>
                <c:pt idx="0">
                  <c:v>Generation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'Generation graphs'!$D$21:$H$21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'Generation graphs'!$D$23:$H$23</c:f>
              <c:numCache>
                <c:formatCode>0.0</c:formatCode>
                <c:ptCount val="5"/>
                <c:pt idx="0">
                  <c:v>1.42302716688228</c:v>
                </c:pt>
                <c:pt idx="1">
                  <c:v>4.0501146048912897</c:v>
                </c:pt>
                <c:pt idx="2">
                  <c:v>1.4778211374604566</c:v>
                </c:pt>
                <c:pt idx="3">
                  <c:v>1.7236718912206339</c:v>
                </c:pt>
                <c:pt idx="4">
                  <c:v>0.60344827586206895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004-452F-9CCA-3C3C7197606C}"/>
            </c:ext>
          </c:extLst>
        </c:ser>
        <c:ser>
          <c:idx val="2"/>
          <c:order val="2"/>
          <c:tx>
            <c:strRef>
              <c:f>'Generation graphs'!$B$24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'Generation graphs'!$D$21:$H$21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'Generation graphs'!$D$24:$H$24</c:f>
              <c:numCache>
                <c:formatCode>0.0</c:formatCode>
                <c:ptCount val="5"/>
                <c:pt idx="0">
                  <c:v>2.2594618044144101</c:v>
                </c:pt>
                <c:pt idx="1">
                  <c:v>3.6798943330608598</c:v>
                </c:pt>
                <c:pt idx="2">
                  <c:v>1.6668514093645379</c:v>
                </c:pt>
                <c:pt idx="3">
                  <c:v>1.8646727739368363</c:v>
                </c:pt>
                <c:pt idx="4">
                  <c:v>1.6817799268785087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004-452F-9CCA-3C3C7197606C}"/>
            </c:ext>
          </c:extLst>
        </c:ser>
        <c:ser>
          <c:idx val="3"/>
          <c:order val="3"/>
          <c:tx>
            <c:strRef>
              <c:f>'Generation graphs'!$B$1</c:f>
              <c:strCache>
                <c:ptCount val="1"/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'Generation graphs'!$D$21:$H$21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'Generation graphs'!$C$1:$G$1</c:f>
              <c:numCache>
                <c:formatCode>General</c:formatCode>
                <c:ptCount val="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7A7-4268-AF73-AADBCF09D2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8888448"/>
        <c:axId val="198710016"/>
      </c:lineChart>
      <c:catAx>
        <c:axId val="198888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710016"/>
        <c:crosses val="autoZero"/>
        <c:auto val="1"/>
        <c:lblAlgn val="ctr"/>
        <c:lblOffset val="100"/>
        <c:noMultiLvlLbl val="0"/>
      </c:catAx>
      <c:valAx>
        <c:axId val="198710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888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NZ" sz="1200">
                <a:solidFill>
                  <a:sysClr val="windowText" lastClr="000000"/>
                </a:solidFill>
              </a:rPr>
              <a:t>LTIFR Respondent T45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'Transmission graphs'!$J$5</c:f>
              <c:strCache>
                <c:ptCount val="1"/>
                <c:pt idx="0">
                  <c:v>T45 / Transmission</c:v>
                </c:pt>
              </c:strCache>
            </c:strRef>
          </c:tx>
          <c:spPr>
            <a:ln w="28575" cap="rnd">
              <a:solidFill>
                <a:schemeClr val="accent6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'Transmission graphs'!$K$4:$O$4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'Transmission graphs'!$K$5:$O$5</c:f>
              <c:numCache>
                <c:formatCode>0.0</c:formatCode>
                <c:ptCount val="5"/>
                <c:pt idx="0">
                  <c:v>0.27013593240118428</c:v>
                </c:pt>
                <c:pt idx="1">
                  <c:v>0.48330970485887359</c:v>
                </c:pt>
                <c:pt idx="2">
                  <c:v>0.33613445378151263</c:v>
                </c:pt>
                <c:pt idx="3">
                  <c:v>0.40044048453298631</c:v>
                </c:pt>
                <c:pt idx="4">
                  <c:v>0.38575968136250322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D2A-4D8F-A81A-32C33A864AC6}"/>
            </c:ext>
          </c:extLst>
        </c:ser>
        <c:ser>
          <c:idx val="1"/>
          <c:order val="1"/>
          <c:tx>
            <c:strRef>
              <c:f>'Transmission graphs'!$J$7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'Transmission graphs'!$K$4:$O$4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'Transmission graphs'!$K$7:$O$7</c:f>
              <c:numCache>
                <c:formatCode>0.0</c:formatCode>
                <c:ptCount val="5"/>
                <c:pt idx="0">
                  <c:v>0.92021717125241598</c:v>
                </c:pt>
                <c:pt idx="1">
                  <c:v>1.36401416612122</c:v>
                </c:pt>
                <c:pt idx="2">
                  <c:v>0.74174887716721938</c:v>
                </c:pt>
                <c:pt idx="3">
                  <c:v>0.84030318138784477</c:v>
                </c:pt>
                <c:pt idx="4">
                  <c:v>0.82651577603003634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D2A-4D8F-A81A-32C33A864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8921216"/>
        <c:axId val="198923008"/>
      </c:lineChart>
      <c:catAx>
        <c:axId val="198921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923008"/>
        <c:crosses val="autoZero"/>
        <c:auto val="1"/>
        <c:lblAlgn val="ctr"/>
        <c:lblOffset val="100"/>
        <c:noMultiLvlLbl val="0"/>
      </c:catAx>
      <c:valAx>
        <c:axId val="198923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921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NZ" sz="1200">
                <a:solidFill>
                  <a:sysClr val="windowText" lastClr="000000"/>
                </a:solidFill>
              </a:rPr>
              <a:t>LTISR Respondent</a:t>
            </a:r>
            <a:r>
              <a:rPr lang="en-NZ" sz="1200" baseline="0">
                <a:solidFill>
                  <a:sysClr val="windowText" lastClr="000000"/>
                </a:solidFill>
              </a:rPr>
              <a:t> T45</a:t>
            </a:r>
            <a:endParaRPr lang="en-NZ" sz="12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N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'Transmission graphs'!$R$5</c:f>
              <c:strCache>
                <c:ptCount val="1"/>
                <c:pt idx="0">
                  <c:v>T45 / Transmission</c:v>
                </c:pt>
              </c:strCache>
            </c:strRef>
          </c:tx>
          <c:spPr>
            <a:ln w="28575" cap="rnd">
              <a:solidFill>
                <a:schemeClr val="accent6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'Transmission graphs'!$S$4:$W$4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'Transmission graphs'!$S$5:$W$5</c:f>
              <c:numCache>
                <c:formatCode>0.0</c:formatCode>
                <c:ptCount val="5"/>
                <c:pt idx="0">
                  <c:v>1.2966524755256845</c:v>
                </c:pt>
                <c:pt idx="1">
                  <c:v>2.8998582291532413</c:v>
                </c:pt>
                <c:pt idx="2">
                  <c:v>9.7478991596638647</c:v>
                </c:pt>
                <c:pt idx="3">
                  <c:v>2.652918210031034</c:v>
                </c:pt>
                <c:pt idx="4">
                  <c:v>6.3168147823109901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A3-4B81-8ADB-C6410A4BA7D8}"/>
            </c:ext>
          </c:extLst>
        </c:ser>
        <c:ser>
          <c:idx val="1"/>
          <c:order val="1"/>
          <c:tx>
            <c:strRef>
              <c:f>'Transmission graphs'!$R$7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'Transmission graphs'!$S$4:$W$4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'Transmission graphs'!$S$7:$W$7</c:f>
              <c:numCache>
                <c:formatCode>0.0</c:formatCode>
                <c:ptCount val="5"/>
                <c:pt idx="0">
                  <c:v>17.344450433159398</c:v>
                </c:pt>
                <c:pt idx="1">
                  <c:v>16.905434566081599</c:v>
                </c:pt>
                <c:pt idx="2">
                  <c:v>6.7757509790668466</c:v>
                </c:pt>
                <c:pt idx="3">
                  <c:v>9.2033205580573476</c:v>
                </c:pt>
                <c:pt idx="4">
                  <c:v>9.2929121600594513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A3-4B81-8ADB-C6410A4BA7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8957696"/>
        <c:axId val="198975872"/>
      </c:lineChart>
      <c:catAx>
        <c:axId val="198957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975872"/>
        <c:crosses val="autoZero"/>
        <c:auto val="1"/>
        <c:lblAlgn val="ctr"/>
        <c:lblOffset val="100"/>
        <c:noMultiLvlLbl val="0"/>
      </c:catAx>
      <c:valAx>
        <c:axId val="198975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957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NZ" sz="1200">
                <a:solidFill>
                  <a:sysClr val="windowText" lastClr="000000"/>
                </a:solidFill>
              </a:rPr>
              <a:t>TRIFR Respondent T45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'Transmission graphs'!$B$5</c:f>
              <c:strCache>
                <c:ptCount val="1"/>
                <c:pt idx="0">
                  <c:v>T45 / Transmission</c:v>
                </c:pt>
              </c:strCache>
            </c:strRef>
          </c:tx>
          <c:spPr>
            <a:ln w="28575" cap="rnd">
              <a:solidFill>
                <a:schemeClr val="accent6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'Transmission graphs'!$C$4:$G$4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'Transmission graphs'!$C$5:$G$5</c:f>
              <c:numCache>
                <c:formatCode>0.0</c:formatCode>
                <c:ptCount val="5"/>
                <c:pt idx="0">
                  <c:v>1.2966524755256845</c:v>
                </c:pt>
                <c:pt idx="1">
                  <c:v>1.7721355844825366</c:v>
                </c:pt>
                <c:pt idx="2">
                  <c:v>0.84033613445378152</c:v>
                </c:pt>
                <c:pt idx="3">
                  <c:v>1.1012113324657122</c:v>
                </c:pt>
                <c:pt idx="4">
                  <c:v>1.4948187652796998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FB9-4C77-A696-C12374D9D992}"/>
            </c:ext>
          </c:extLst>
        </c:ser>
        <c:ser>
          <c:idx val="1"/>
          <c:order val="1"/>
          <c:tx>
            <c:strRef>
              <c:f>'Transmission graphs'!$B$7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'Transmission graphs'!$C$4:$G$4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'Transmission graphs'!$C$7:$G$7</c:f>
              <c:numCache>
                <c:formatCode>0.0</c:formatCode>
                <c:ptCount val="5"/>
                <c:pt idx="0">
                  <c:v>2.2594618044144101</c:v>
                </c:pt>
                <c:pt idx="1">
                  <c:v>3.6798943330608598</c:v>
                </c:pt>
                <c:pt idx="2">
                  <c:v>1.6668514093645379</c:v>
                </c:pt>
                <c:pt idx="3">
                  <c:v>1.8646727739368363</c:v>
                </c:pt>
                <c:pt idx="4">
                  <c:v>1.6817799268785087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B9-4C77-A696-C12374D9D9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9014656"/>
        <c:axId val="199028736"/>
      </c:lineChart>
      <c:catAx>
        <c:axId val="199014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028736"/>
        <c:crosses val="autoZero"/>
        <c:auto val="1"/>
        <c:lblAlgn val="ctr"/>
        <c:lblOffset val="100"/>
        <c:noMultiLvlLbl val="0"/>
      </c:catAx>
      <c:valAx>
        <c:axId val="199028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014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'Distribution (small) graphs'!$K$19:$K$20</c:f>
          <c:strCache>
            <c:ptCount val="2"/>
            <c:pt idx="0">
              <c:v>LTIFR Respondent</c:v>
            </c:pt>
            <c:pt idx="1">
              <c:v>D50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'Distribution (small) graphs'!$K$20</c:f>
              <c:strCache>
                <c:ptCount val="1"/>
                <c:pt idx="0">
                  <c:v>D50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'Distribution (small) graphs'!$M$19:$Q$19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graphs'!$M$20:$Q$20</c:f>
              <c:numCache>
                <c:formatCode>0.0</c:formatCode>
                <c:ptCount val="5"/>
                <c:pt idx="0">
                  <c:v>10.344827586206897</c:v>
                </c:pt>
                <c:pt idx="1">
                  <c:v>8.4507042253521121</c:v>
                </c:pt>
                <c:pt idx="2">
                  <c:v>4.7058823529411766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07-4395-8437-DADF297BD106}"/>
            </c:ext>
          </c:extLst>
        </c:ser>
        <c:ser>
          <c:idx val="1"/>
          <c:order val="1"/>
          <c:tx>
            <c:strRef>
              <c:f>'Distribution (small) graphs'!$K$21:$L$21</c:f>
              <c:strCache>
                <c:ptCount val="2"/>
                <c:pt idx="0">
                  <c:v>Small-size distribution</c:v>
                </c:pt>
              </c:strCache>
            </c:strRef>
          </c:tx>
          <c:spPr>
            <a:ln w="28575" cap="rnd">
              <a:solidFill>
                <a:srgbClr val="953735"/>
              </a:solidFill>
              <a:prstDash val="dashDot"/>
              <a:round/>
            </a:ln>
            <a:effectLst/>
          </c:spPr>
          <c:marker>
            <c:symbol val="none"/>
          </c:marker>
          <c:cat>
            <c:numRef>
              <c:f>'Distribution (small) graphs'!$M$19:$Q$19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graphs'!$M$21:$Q$21</c:f>
              <c:numCache>
                <c:formatCode>0.0</c:formatCode>
                <c:ptCount val="5"/>
                <c:pt idx="0">
                  <c:v>3.183023872679045</c:v>
                </c:pt>
                <c:pt idx="1">
                  <c:v>2.5691699604743081</c:v>
                </c:pt>
                <c:pt idx="2">
                  <c:v>1.6055045871559634</c:v>
                </c:pt>
                <c:pt idx="3">
                  <c:v>1.1627906976744187</c:v>
                </c:pt>
                <c:pt idx="4">
                  <c:v>2.1953896816684964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07-4395-8437-DADF297BD106}"/>
            </c:ext>
          </c:extLst>
        </c:ser>
        <c:ser>
          <c:idx val="2"/>
          <c:order val="2"/>
          <c:tx>
            <c:strRef>
              <c:f>'Distribution (small) graphs'!$K$22</c:f>
              <c:strCache>
                <c:ptCount val="1"/>
                <c:pt idx="0">
                  <c:v>Distribution Total</c:v>
                </c:pt>
              </c:strCache>
            </c:strRef>
          </c:tx>
          <c:spPr>
            <a:ln w="28575" cap="rnd">
              <a:solidFill>
                <a:srgbClr val="953735"/>
              </a:solidFill>
              <a:round/>
            </a:ln>
            <a:effectLst/>
          </c:spPr>
          <c:marker>
            <c:symbol val="none"/>
          </c:marker>
          <c:cat>
            <c:numRef>
              <c:f>'Distribution (small) graphs'!$M$19:$Q$19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graphs'!$M$22:$Q$22</c:f>
              <c:numCache>
                <c:formatCode>0.0</c:formatCode>
                <c:ptCount val="5"/>
                <c:pt idx="0">
                  <c:v>1.1873337732717399</c:v>
                </c:pt>
                <c:pt idx="1">
                  <c:v>1.7427044800657601</c:v>
                </c:pt>
                <c:pt idx="2">
                  <c:v>0.85732177647012042</c:v>
                </c:pt>
                <c:pt idx="3">
                  <c:v>0.94398993077407178</c:v>
                </c:pt>
                <c:pt idx="4">
                  <c:v>0.99789915966386555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D07-4395-8437-DADF297BD106}"/>
            </c:ext>
          </c:extLst>
        </c:ser>
        <c:ser>
          <c:idx val="3"/>
          <c:order val="3"/>
          <c:tx>
            <c:strRef>
              <c:f>'Distribution (small) graphs'!$K$23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'Distribution (small) graphs'!$M$19:$Q$19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graphs'!$M$23:$Q$23</c:f>
              <c:numCache>
                <c:formatCode>0.0</c:formatCode>
                <c:ptCount val="5"/>
                <c:pt idx="0">
                  <c:v>0.92021717125241598</c:v>
                </c:pt>
                <c:pt idx="1">
                  <c:v>1.36401416612122</c:v>
                </c:pt>
                <c:pt idx="2">
                  <c:v>0.74174887716721938</c:v>
                </c:pt>
                <c:pt idx="3">
                  <c:v>0.84030318138784477</c:v>
                </c:pt>
                <c:pt idx="4">
                  <c:v>0.82651577603003634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D07-4395-8437-DADF297BD1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0611328"/>
        <c:axId val="200612864"/>
        <c:extLst/>
      </c:lineChart>
      <c:catAx>
        <c:axId val="20061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612864"/>
        <c:crosses val="autoZero"/>
        <c:auto val="1"/>
        <c:lblAlgn val="ctr"/>
        <c:lblOffset val="100"/>
        <c:noMultiLvlLbl val="0"/>
      </c:catAx>
      <c:valAx>
        <c:axId val="200612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61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'Distribution (small) graphs'!$T$19:$T$20</c:f>
          <c:strCache>
            <c:ptCount val="2"/>
            <c:pt idx="0">
              <c:v>LTISR Respondent</c:v>
            </c:pt>
            <c:pt idx="1">
              <c:v>D50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'Distribution (small) graphs'!$T$20</c:f>
              <c:strCache>
                <c:ptCount val="1"/>
                <c:pt idx="0">
                  <c:v>D50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'Distribution (small) graphs'!$V$19:$Z$19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graphs'!$V$20:$Z$20</c:f>
              <c:numCache>
                <c:formatCode>0.0</c:formatCode>
                <c:ptCount val="5"/>
                <c:pt idx="0">
                  <c:v>117.24137931034481</c:v>
                </c:pt>
                <c:pt idx="1">
                  <c:v>69.366197183098592</c:v>
                </c:pt>
                <c:pt idx="2">
                  <c:v>74.117647058823536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8A-4AFE-BD34-05BB627F9283}"/>
            </c:ext>
          </c:extLst>
        </c:ser>
        <c:ser>
          <c:idx val="1"/>
          <c:order val="1"/>
          <c:tx>
            <c:strRef>
              <c:f>'Distribution (small) graphs'!$T$21</c:f>
              <c:strCache>
                <c:ptCount val="1"/>
                <c:pt idx="0">
                  <c:v>Small-size distribution</c:v>
                </c:pt>
              </c:strCache>
            </c:strRef>
          </c:tx>
          <c:spPr>
            <a:ln w="28575" cap="rnd">
              <a:solidFill>
                <a:srgbClr val="953735"/>
              </a:solidFill>
              <a:prstDash val="dashDot"/>
              <a:round/>
            </a:ln>
            <a:effectLst/>
          </c:spPr>
          <c:marker>
            <c:symbol val="none"/>
          </c:marker>
          <c:cat>
            <c:numRef>
              <c:f>'Distribution (small) graphs'!$V$19:$Z$19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graphs'!$V$21:$Z$21</c:f>
              <c:numCache>
                <c:formatCode>0.0</c:formatCode>
                <c:ptCount val="5"/>
                <c:pt idx="0">
                  <c:v>40.318302387267899</c:v>
                </c:pt>
                <c:pt idx="1">
                  <c:v>0.79051383399209496</c:v>
                </c:pt>
                <c:pt idx="2">
                  <c:v>18.11926605504587</c:v>
                </c:pt>
                <c:pt idx="3">
                  <c:v>27.131782945736433</c:v>
                </c:pt>
                <c:pt idx="4">
                  <c:v>66.227588730332968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68A-4AFE-BD34-05BB627F9283}"/>
            </c:ext>
          </c:extLst>
        </c:ser>
        <c:ser>
          <c:idx val="2"/>
          <c:order val="2"/>
          <c:tx>
            <c:strRef>
              <c:f>'Distribution (small) graphs'!$T$22</c:f>
              <c:strCache>
                <c:ptCount val="1"/>
                <c:pt idx="0">
                  <c:v>Distribution Total</c:v>
                </c:pt>
              </c:strCache>
            </c:strRef>
          </c:tx>
          <c:spPr>
            <a:ln w="28575" cap="rnd">
              <a:solidFill>
                <a:srgbClr val="953735"/>
              </a:solidFill>
              <a:round/>
            </a:ln>
            <a:effectLst/>
          </c:spPr>
          <c:marker>
            <c:symbol val="none"/>
          </c:marker>
          <c:cat>
            <c:numRef>
              <c:f>'Distribution (small) graphs'!$V$19:$Z$19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graphs'!$V$22:$Z$22</c:f>
              <c:numCache>
                <c:formatCode>0.0</c:formatCode>
                <c:ptCount val="5"/>
                <c:pt idx="0">
                  <c:v>23.1217629531866</c:v>
                </c:pt>
                <c:pt idx="1">
                  <c:v>20.0863131935882</c:v>
                </c:pt>
                <c:pt idx="2">
                  <c:v>6.8709991650431403</c:v>
                </c:pt>
                <c:pt idx="3">
                  <c:v>8.6217747010698549</c:v>
                </c:pt>
                <c:pt idx="4">
                  <c:v>10.819327731092438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68A-4AFE-BD34-05BB627F9283}"/>
            </c:ext>
          </c:extLst>
        </c:ser>
        <c:ser>
          <c:idx val="3"/>
          <c:order val="3"/>
          <c:tx>
            <c:strRef>
              <c:f>'Distribution (small) graphs'!$T$23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'Distribution (small) graphs'!$V$19:$Z$19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graphs'!$V$23:$Z$23</c:f>
              <c:numCache>
                <c:formatCode>0.0</c:formatCode>
                <c:ptCount val="5"/>
                <c:pt idx="0">
                  <c:v>17.344450433159398</c:v>
                </c:pt>
                <c:pt idx="1">
                  <c:v>16.905434566081599</c:v>
                </c:pt>
                <c:pt idx="2">
                  <c:v>6.7757509790668466</c:v>
                </c:pt>
                <c:pt idx="3">
                  <c:v>9.2033205580573476</c:v>
                </c:pt>
                <c:pt idx="4">
                  <c:v>9.2929121600594513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68A-4AFE-BD34-05BB627F92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0671616"/>
        <c:axId val="200673152"/>
      </c:lineChart>
      <c:catAx>
        <c:axId val="200671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673152"/>
        <c:crosses val="autoZero"/>
        <c:auto val="1"/>
        <c:lblAlgn val="ctr"/>
        <c:lblOffset val="100"/>
        <c:noMultiLvlLbl val="0"/>
      </c:catAx>
      <c:valAx>
        <c:axId val="200673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6716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'Distribution (small) graphs'!$B$19:$B$20</c:f>
          <c:strCache>
            <c:ptCount val="2"/>
            <c:pt idx="0">
              <c:v>TRIFR Respondent</c:v>
            </c:pt>
            <c:pt idx="1">
              <c:v>D50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'Distribution (small) graphs'!$B$20:$C$20</c:f>
              <c:strCache>
                <c:ptCount val="2"/>
                <c:pt idx="0">
                  <c:v>D50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'Distribution (small) graphs'!$D$19:$H$19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graphs'!$D$20:$H$20</c:f>
              <c:numCache>
                <c:formatCode>0.0</c:formatCode>
                <c:ptCount val="5"/>
                <c:pt idx="0">
                  <c:v>10.344827586206897</c:v>
                </c:pt>
                <c:pt idx="1">
                  <c:v>8.4507042253521121</c:v>
                </c:pt>
                <c:pt idx="2">
                  <c:v>5.882352941176471</c:v>
                </c:pt>
                <c:pt idx="3">
                  <c:v>5.882352941176471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65-4305-A74F-1318A9F11B9C}"/>
            </c:ext>
          </c:extLst>
        </c:ser>
        <c:ser>
          <c:idx val="1"/>
          <c:order val="1"/>
          <c:tx>
            <c:strRef>
              <c:f>'Distribution (small) graphs'!$B$21:$C$21</c:f>
              <c:strCache>
                <c:ptCount val="2"/>
                <c:pt idx="0">
                  <c:v>Small-size distribution</c:v>
                </c:pt>
              </c:strCache>
            </c:strRef>
          </c:tx>
          <c:spPr>
            <a:ln w="28575" cap="rnd">
              <a:solidFill>
                <a:srgbClr val="953735"/>
              </a:solidFill>
              <a:prstDash val="dashDot"/>
              <a:round/>
            </a:ln>
            <a:effectLst/>
          </c:spPr>
          <c:marker>
            <c:symbol val="none"/>
          </c:marker>
          <c:cat>
            <c:numRef>
              <c:f>'Distribution (small) graphs'!$D$19:$H$19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graphs'!$D$21:$H$21</c:f>
              <c:numCache>
                <c:formatCode>0.0</c:formatCode>
                <c:ptCount val="5"/>
                <c:pt idx="0">
                  <c:v>4.5092838196286502</c:v>
                </c:pt>
                <c:pt idx="1">
                  <c:v>4.1501976284584998</c:v>
                </c:pt>
                <c:pt idx="2">
                  <c:v>2.2935779816513762</c:v>
                </c:pt>
                <c:pt idx="3">
                  <c:v>4.2635658914728678</c:v>
                </c:pt>
                <c:pt idx="4">
                  <c:v>2.9271862422246615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A65-4305-A74F-1318A9F11B9C}"/>
            </c:ext>
          </c:extLst>
        </c:ser>
        <c:ser>
          <c:idx val="2"/>
          <c:order val="2"/>
          <c:tx>
            <c:strRef>
              <c:f>'Distribution (small) graphs'!$B$22:$C$22</c:f>
              <c:strCache>
                <c:ptCount val="2"/>
                <c:pt idx="0">
                  <c:v>Distribution Total</c:v>
                </c:pt>
              </c:strCache>
            </c:strRef>
          </c:tx>
          <c:spPr>
            <a:ln w="28575" cap="rnd">
              <a:solidFill>
                <a:srgbClr val="953735"/>
              </a:solidFill>
              <a:round/>
            </a:ln>
            <a:effectLst/>
          </c:spPr>
          <c:marker>
            <c:symbol val="none"/>
          </c:marker>
          <c:cat>
            <c:numRef>
              <c:f>'Distribution (small) graphs'!$D$19:$H$19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graphs'!$D$22:$H$22</c:f>
              <c:numCache>
                <c:formatCode>0.0</c:formatCode>
                <c:ptCount val="5"/>
                <c:pt idx="0">
                  <c:v>2.7246185534025198</c:v>
                </c:pt>
                <c:pt idx="1">
                  <c:v>4.1265926839293101</c:v>
                </c:pt>
                <c:pt idx="2">
                  <c:v>1.901017852172876</c:v>
                </c:pt>
                <c:pt idx="3">
                  <c:v>2.1019509125235998</c:v>
                </c:pt>
                <c:pt idx="4">
                  <c:v>1.9852941176470589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A65-4305-A74F-1318A9F11B9C}"/>
            </c:ext>
          </c:extLst>
        </c:ser>
        <c:ser>
          <c:idx val="3"/>
          <c:order val="3"/>
          <c:tx>
            <c:strRef>
              <c:f>'Distribution (small) graphs'!$B$23:$C$23</c:f>
              <c:strCache>
                <c:ptCount val="2"/>
                <c:pt idx="0">
                  <c:v>Industry Total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'Distribution (small) graphs'!$D$19:$H$19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(small) graphs'!$D$23:$H$23</c:f>
              <c:numCache>
                <c:formatCode>0.0</c:formatCode>
                <c:ptCount val="5"/>
                <c:pt idx="0">
                  <c:v>2.2594618044144101</c:v>
                </c:pt>
                <c:pt idx="1">
                  <c:v>3.6798943330608598</c:v>
                </c:pt>
                <c:pt idx="2">
                  <c:v>1.6668514093645379</c:v>
                </c:pt>
                <c:pt idx="3">
                  <c:v>1.8646727739368363</c:v>
                </c:pt>
                <c:pt idx="4">
                  <c:v>1.6817799268785087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A65-4305-A74F-1318A9F11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0715264"/>
        <c:axId val="200737536"/>
        <c:extLst/>
      </c:lineChart>
      <c:catAx>
        <c:axId val="200715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737536"/>
        <c:crosses val="autoZero"/>
        <c:auto val="1"/>
        <c:lblAlgn val="ctr"/>
        <c:lblOffset val="100"/>
        <c:noMultiLvlLbl val="0"/>
      </c:catAx>
      <c:valAx>
        <c:axId val="200737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715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'Distribution (medium) graphs'!$K$22:$K$23</c:f>
          <c:strCache>
            <c:ptCount val="2"/>
            <c:pt idx="0">
              <c:v>LTIFR Respondent</c:v>
            </c:pt>
            <c:pt idx="1">
              <c:v>D155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'Distribution (medium) graphs'!$K$23</c:f>
              <c:strCache>
                <c:ptCount val="1"/>
                <c:pt idx="0">
                  <c:v>D155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'Distribution (medium) graphs'!$M$22:$Q$22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graphs'!$M$23:$Q$23</c:f>
              <c:numCache>
                <c:formatCode>0.0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0.64935064935064934</c:v>
                </c:pt>
                <c:pt idx="4">
                  <c:v>2.5062656641604009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F5-46E1-825E-AB9EFE04EF24}"/>
            </c:ext>
          </c:extLst>
        </c:ser>
        <c:ser>
          <c:idx val="1"/>
          <c:order val="1"/>
          <c:tx>
            <c:strRef>
              <c:f>'Distribution (medium) graphs'!$K$24</c:f>
              <c:strCache>
                <c:ptCount val="1"/>
                <c:pt idx="0">
                  <c:v>Medium-size distribution</c:v>
                </c:pt>
              </c:strCache>
            </c:strRef>
          </c:tx>
          <c:spPr>
            <a:ln w="28575" cap="rnd">
              <a:solidFill>
                <a:srgbClr val="953735"/>
              </a:solidFill>
              <a:prstDash val="dashDot"/>
              <a:round/>
            </a:ln>
            <a:effectLst/>
          </c:spPr>
          <c:marker>
            <c:symbol val="none"/>
          </c:marker>
          <c:cat>
            <c:numRef>
              <c:f>'Distribution (medium) graphs'!$M$22:$Q$22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graphs'!$M$24:$Q$24</c:f>
              <c:numCache>
                <c:formatCode>0.0</c:formatCode>
                <c:ptCount val="5"/>
                <c:pt idx="0">
                  <c:v>0.9486607142857143</c:v>
                </c:pt>
                <c:pt idx="1">
                  <c:v>1.9450522732798443</c:v>
                </c:pt>
                <c:pt idx="2">
                  <c:v>1.25</c:v>
                </c:pt>
                <c:pt idx="3">
                  <c:v>1.7371601208459215</c:v>
                </c:pt>
                <c:pt idx="4">
                  <c:v>1.7417924627889791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F5-46E1-825E-AB9EFE04EF24}"/>
            </c:ext>
          </c:extLst>
        </c:ser>
        <c:ser>
          <c:idx val="2"/>
          <c:order val="2"/>
          <c:tx>
            <c:strRef>
              <c:f>'Distribution (medium) graphs'!$K$25</c:f>
              <c:strCache>
                <c:ptCount val="1"/>
                <c:pt idx="0">
                  <c:v>Distribution Total</c:v>
                </c:pt>
              </c:strCache>
            </c:strRef>
          </c:tx>
          <c:spPr>
            <a:ln w="28575" cap="rnd">
              <a:solidFill>
                <a:srgbClr val="953735"/>
              </a:solidFill>
              <a:round/>
            </a:ln>
            <a:effectLst/>
          </c:spPr>
          <c:marker>
            <c:symbol val="none"/>
          </c:marker>
          <c:cat>
            <c:numRef>
              <c:f>'Distribution (medium) graphs'!$M$22:$Q$22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graphs'!$M$25:$Q$25</c:f>
              <c:numCache>
                <c:formatCode>0.0</c:formatCode>
                <c:ptCount val="5"/>
                <c:pt idx="0">
                  <c:v>1.1873337732717399</c:v>
                </c:pt>
                <c:pt idx="1">
                  <c:v>1.7427044800657601</c:v>
                </c:pt>
                <c:pt idx="2">
                  <c:v>0.85732177647012042</c:v>
                </c:pt>
                <c:pt idx="3">
                  <c:v>0.94398993077407178</c:v>
                </c:pt>
                <c:pt idx="4">
                  <c:v>0.99789915966386555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F5-46E1-825E-AB9EFE04EF24}"/>
            </c:ext>
          </c:extLst>
        </c:ser>
        <c:ser>
          <c:idx val="3"/>
          <c:order val="3"/>
          <c:tx>
            <c:strRef>
              <c:f>'Distribution (medium) graphs'!$K$26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'Distribution (medium) graphs'!$M$22:$Q$22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graphs'!$M$26:$Q$26</c:f>
              <c:numCache>
                <c:formatCode>0.0</c:formatCode>
                <c:ptCount val="5"/>
                <c:pt idx="0">
                  <c:v>0.92021717125241598</c:v>
                </c:pt>
                <c:pt idx="1">
                  <c:v>1.36401416612122</c:v>
                </c:pt>
                <c:pt idx="2">
                  <c:v>0.74174887716721938</c:v>
                </c:pt>
                <c:pt idx="3">
                  <c:v>0.84030318138784477</c:v>
                </c:pt>
                <c:pt idx="4">
                  <c:v>0.82651577603003634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7F5-46E1-825E-AB9EFE04EF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8777088"/>
        <c:axId val="198799360"/>
      </c:lineChart>
      <c:catAx>
        <c:axId val="198777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799360"/>
        <c:crosses val="autoZero"/>
        <c:auto val="1"/>
        <c:lblAlgn val="ctr"/>
        <c:lblOffset val="100"/>
        <c:noMultiLvlLbl val="0"/>
      </c:catAx>
      <c:valAx>
        <c:axId val="19879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777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'Distribution (medium) graphs'!$T$22:$T$23</c:f>
          <c:strCache>
            <c:ptCount val="2"/>
            <c:pt idx="0">
              <c:v>LTISR Respondent</c:v>
            </c:pt>
            <c:pt idx="1">
              <c:v>D155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'Distribution (medium) graphs'!$T$23</c:f>
              <c:strCache>
                <c:ptCount val="1"/>
                <c:pt idx="0">
                  <c:v>D155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'Distribution (medium) graphs'!$V$22:$Z$22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graphs'!$V$23:$Z$23</c:f>
              <c:numCache>
                <c:formatCode>0.0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1.2987012987012987</c:v>
                </c:pt>
                <c:pt idx="4">
                  <c:v>4.3859649122807021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F1-42E5-9998-54D7AB0CE04A}"/>
            </c:ext>
          </c:extLst>
        </c:ser>
        <c:ser>
          <c:idx val="1"/>
          <c:order val="1"/>
          <c:tx>
            <c:strRef>
              <c:f>'Distribution (medium) graphs'!$T$24</c:f>
              <c:strCache>
                <c:ptCount val="1"/>
                <c:pt idx="0">
                  <c:v>Medium-size distribution</c:v>
                </c:pt>
              </c:strCache>
            </c:strRef>
          </c:tx>
          <c:spPr>
            <a:ln w="28575" cap="rnd">
              <a:solidFill>
                <a:srgbClr val="953735"/>
              </a:solidFill>
              <a:prstDash val="dashDot"/>
              <a:round/>
            </a:ln>
            <a:effectLst/>
          </c:spPr>
          <c:marker>
            <c:symbol val="none"/>
          </c:marker>
          <c:cat>
            <c:numRef>
              <c:f>'Distribution (medium) graphs'!$V$22:$Z$22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graphs'!$V$24:$Z$24</c:f>
              <c:numCache>
                <c:formatCode>0.0</c:formatCode>
                <c:ptCount val="5"/>
                <c:pt idx="0">
                  <c:v>21.316964285714299</c:v>
                </c:pt>
                <c:pt idx="1">
                  <c:v>9.4335035254072395</c:v>
                </c:pt>
                <c:pt idx="2">
                  <c:v>7.9761904761904754</c:v>
                </c:pt>
                <c:pt idx="3">
                  <c:v>10.045317220543806</c:v>
                </c:pt>
                <c:pt idx="4">
                  <c:v>8.999261057743059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0F1-42E5-9998-54D7AB0CE04A}"/>
            </c:ext>
          </c:extLst>
        </c:ser>
        <c:ser>
          <c:idx val="2"/>
          <c:order val="2"/>
          <c:tx>
            <c:strRef>
              <c:f>'Distribution (medium) graphs'!$T$25</c:f>
              <c:strCache>
                <c:ptCount val="1"/>
                <c:pt idx="0">
                  <c:v>Distribution Total</c:v>
                </c:pt>
              </c:strCache>
            </c:strRef>
          </c:tx>
          <c:spPr>
            <a:ln w="28575" cap="rnd">
              <a:solidFill>
                <a:srgbClr val="953735"/>
              </a:solidFill>
              <a:round/>
            </a:ln>
            <a:effectLst/>
          </c:spPr>
          <c:marker>
            <c:symbol val="none"/>
          </c:marker>
          <c:cat>
            <c:numRef>
              <c:f>'Distribution (medium) graphs'!$V$22:$Z$22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graphs'!$V$25:$Z$25</c:f>
              <c:numCache>
                <c:formatCode>0.0</c:formatCode>
                <c:ptCount val="5"/>
                <c:pt idx="0">
                  <c:v>23.1217629531866</c:v>
                </c:pt>
                <c:pt idx="1">
                  <c:v>20.0863131935882</c:v>
                </c:pt>
                <c:pt idx="2">
                  <c:v>6.8709991650431403</c:v>
                </c:pt>
                <c:pt idx="3">
                  <c:v>8.6217747010698549</c:v>
                </c:pt>
                <c:pt idx="4">
                  <c:v>10.819327731092438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0F1-42E5-9998-54D7AB0CE04A}"/>
            </c:ext>
          </c:extLst>
        </c:ser>
        <c:ser>
          <c:idx val="3"/>
          <c:order val="3"/>
          <c:tx>
            <c:strRef>
              <c:f>'Distribution (medium) graphs'!$T$26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'Distribution (medium) graphs'!$V$22:$Z$22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graphs'!$V$26:$Z$26</c:f>
              <c:numCache>
                <c:formatCode>0.0</c:formatCode>
                <c:ptCount val="5"/>
                <c:pt idx="0">
                  <c:v>17.344450433159398</c:v>
                </c:pt>
                <c:pt idx="1">
                  <c:v>16.905434566081599</c:v>
                </c:pt>
                <c:pt idx="2">
                  <c:v>6.7757509790668466</c:v>
                </c:pt>
                <c:pt idx="3">
                  <c:v>9.2033205580573476</c:v>
                </c:pt>
                <c:pt idx="4">
                  <c:v>9.2929121600594513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0F1-42E5-9998-54D7AB0CE0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8829184"/>
        <c:axId val="198830720"/>
      </c:lineChart>
      <c:catAx>
        <c:axId val="19882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830720"/>
        <c:crosses val="autoZero"/>
        <c:auto val="1"/>
        <c:lblAlgn val="ctr"/>
        <c:lblOffset val="100"/>
        <c:noMultiLvlLbl val="0"/>
      </c:catAx>
      <c:valAx>
        <c:axId val="198830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829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'Distribution (medium) graphs'!$B$22:$B$23</c:f>
          <c:strCache>
            <c:ptCount val="2"/>
            <c:pt idx="0">
              <c:v>TRIFR Respondent</c:v>
            </c:pt>
            <c:pt idx="1">
              <c:v>D155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'Distribution (medium) graphs'!$B$23</c:f>
              <c:strCache>
                <c:ptCount val="1"/>
                <c:pt idx="0">
                  <c:v>D155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'Distribution (medium) graphs'!$D$22:$H$22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graphs'!$D$23:$H$23</c:f>
              <c:numCache>
                <c:formatCode>0.0</c:formatCode>
                <c:ptCount val="5"/>
                <c:pt idx="0">
                  <c:v>2.6315789473684212</c:v>
                </c:pt>
                <c:pt idx="1">
                  <c:v>5.2287581699346406</c:v>
                </c:pt>
                <c:pt idx="2">
                  <c:v>0</c:v>
                </c:pt>
                <c:pt idx="3">
                  <c:v>1.948051948051948</c:v>
                </c:pt>
                <c:pt idx="4">
                  <c:v>4.3859649122807021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FE-457F-9C93-551CA78AD560}"/>
            </c:ext>
          </c:extLst>
        </c:ser>
        <c:ser>
          <c:idx val="1"/>
          <c:order val="1"/>
          <c:tx>
            <c:strRef>
              <c:f>'Distribution (medium) graphs'!$B$24</c:f>
              <c:strCache>
                <c:ptCount val="1"/>
                <c:pt idx="0">
                  <c:v>Medium-size distribution</c:v>
                </c:pt>
              </c:strCache>
            </c:strRef>
          </c:tx>
          <c:spPr>
            <a:ln w="28575" cap="rnd">
              <a:solidFill>
                <a:srgbClr val="953735"/>
              </a:solidFill>
              <a:prstDash val="dashDot"/>
              <a:round/>
            </a:ln>
            <a:effectLst/>
          </c:spPr>
          <c:marker>
            <c:symbol val="none"/>
          </c:marker>
          <c:cat>
            <c:numRef>
              <c:f>'Distribution (medium) graphs'!$D$22:$H$22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graphs'!$D$24:$H$24</c:f>
              <c:numCache>
                <c:formatCode>0.0</c:formatCode>
                <c:ptCount val="5"/>
                <c:pt idx="0">
                  <c:v>2.2879464285714302</c:v>
                </c:pt>
                <c:pt idx="1">
                  <c:v>4.1332360807196702</c:v>
                </c:pt>
                <c:pt idx="2">
                  <c:v>2.0238095238095237</c:v>
                </c:pt>
                <c:pt idx="3">
                  <c:v>3.2477341389728096</c:v>
                </c:pt>
                <c:pt idx="4">
                  <c:v>2.6390794890742111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FE-457F-9C93-551CA78AD560}"/>
            </c:ext>
          </c:extLst>
        </c:ser>
        <c:ser>
          <c:idx val="2"/>
          <c:order val="2"/>
          <c:tx>
            <c:strRef>
              <c:f>'Distribution (medium) graphs'!$B$25</c:f>
              <c:strCache>
                <c:ptCount val="1"/>
                <c:pt idx="0">
                  <c:v>Distribution Total</c:v>
                </c:pt>
              </c:strCache>
            </c:strRef>
          </c:tx>
          <c:spPr>
            <a:ln w="28575" cap="rnd">
              <a:solidFill>
                <a:srgbClr val="953735"/>
              </a:solidFill>
              <a:round/>
            </a:ln>
            <a:effectLst/>
          </c:spPr>
          <c:marker>
            <c:symbol val="none"/>
          </c:marker>
          <c:cat>
            <c:numRef>
              <c:f>'Distribution (medium) graphs'!$D$22:$H$22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graphs'!$D$25:$H$25</c:f>
              <c:numCache>
                <c:formatCode>0.0</c:formatCode>
                <c:ptCount val="5"/>
                <c:pt idx="0">
                  <c:v>2.7246185534025198</c:v>
                </c:pt>
                <c:pt idx="1">
                  <c:v>4.1265926839293101</c:v>
                </c:pt>
                <c:pt idx="2">
                  <c:v>1.901017852172876</c:v>
                </c:pt>
                <c:pt idx="3">
                  <c:v>2.1019509125235998</c:v>
                </c:pt>
                <c:pt idx="4">
                  <c:v>1.9852941176470589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FFE-457F-9C93-551CA78AD560}"/>
            </c:ext>
          </c:extLst>
        </c:ser>
        <c:ser>
          <c:idx val="3"/>
          <c:order val="3"/>
          <c:tx>
            <c:strRef>
              <c:f>'Distribution (medium) graphs'!$B$26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'Distribution (medium) graphs'!$D$22:$H$22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(medium) graphs'!$D$26:$H$26</c:f>
              <c:numCache>
                <c:formatCode>0.0</c:formatCode>
                <c:ptCount val="5"/>
                <c:pt idx="0">
                  <c:v>2.2594618044144101</c:v>
                </c:pt>
                <c:pt idx="1">
                  <c:v>3.6798943330608598</c:v>
                </c:pt>
                <c:pt idx="2">
                  <c:v>1.6668514093645379</c:v>
                </c:pt>
                <c:pt idx="3">
                  <c:v>1.8646727739368363</c:v>
                </c:pt>
                <c:pt idx="4">
                  <c:v>1.6817799268785087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FFE-457F-9C93-551CA78AD5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0990720"/>
        <c:axId val="200992256"/>
      </c:lineChart>
      <c:catAx>
        <c:axId val="200990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992256"/>
        <c:crosses val="autoZero"/>
        <c:auto val="1"/>
        <c:lblAlgn val="ctr"/>
        <c:lblOffset val="100"/>
        <c:noMultiLvlLbl val="0"/>
      </c:catAx>
      <c:valAx>
        <c:axId val="200992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990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'Distribution (large) graphs'!$K$23:$K$24</c:f>
          <c:strCache>
            <c:ptCount val="2"/>
            <c:pt idx="0">
              <c:v>LTIFR Respondent</c:v>
            </c:pt>
            <c:pt idx="1">
              <c:v>D165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'Distribution (large) graphs'!$K$24</c:f>
              <c:strCache>
                <c:ptCount val="1"/>
                <c:pt idx="0">
                  <c:v>D165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'Distribution (large) graphs'!$M$23:$Q$23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graphs'!$M$24:$Q$24</c:f>
              <c:numCache>
                <c:formatCode>0.0</c:formatCode>
                <c:ptCount val="5"/>
                <c:pt idx="0">
                  <c:v>0.55472347035003056</c:v>
                </c:pt>
                <c:pt idx="1">
                  <c:v>0.54858934169278994</c:v>
                </c:pt>
                <c:pt idx="2">
                  <c:v>0.54095826893353938</c:v>
                </c:pt>
                <c:pt idx="3">
                  <c:v>0.31080031080031079</c:v>
                </c:pt>
                <c:pt idx="4">
                  <c:v>0.80163890620824796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61-4721-82C8-811EB57D5342}"/>
            </c:ext>
          </c:extLst>
        </c:ser>
        <c:ser>
          <c:idx val="1"/>
          <c:order val="1"/>
          <c:tx>
            <c:strRef>
              <c:f>'Distribution (large) graphs'!$K$25</c:f>
              <c:strCache>
                <c:ptCount val="1"/>
                <c:pt idx="0">
                  <c:v>Large-size distribution</c:v>
                </c:pt>
              </c:strCache>
            </c:strRef>
          </c:tx>
          <c:spPr>
            <a:ln w="28575" cap="rnd">
              <a:solidFill>
                <a:srgbClr val="953735"/>
              </a:solidFill>
              <a:prstDash val="dashDot"/>
              <a:round/>
            </a:ln>
            <a:effectLst/>
          </c:spPr>
          <c:marker>
            <c:symbol val="none"/>
          </c:marker>
          <c:cat>
            <c:numRef>
              <c:f>'Distribution (large) graphs'!$M$23:$Q$23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graphs'!$M$25:$Q$25</c:f>
              <c:numCache>
                <c:formatCode>0.0</c:formatCode>
                <c:ptCount val="5"/>
                <c:pt idx="0">
                  <c:v>1.131663957531738</c:v>
                </c:pt>
                <c:pt idx="1">
                  <c:v>1.5056818181818181</c:v>
                </c:pt>
                <c:pt idx="2">
                  <c:v>0.69112927151603432</c:v>
                </c:pt>
                <c:pt idx="3">
                  <c:v>0.77007700770077003</c:v>
                </c:pt>
                <c:pt idx="4">
                  <c:v>0.7616871370084739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61-4721-82C8-811EB57D5342}"/>
            </c:ext>
          </c:extLst>
        </c:ser>
        <c:ser>
          <c:idx val="2"/>
          <c:order val="2"/>
          <c:tx>
            <c:strRef>
              <c:f>'Distribution (large) graphs'!$K$26</c:f>
              <c:strCache>
                <c:ptCount val="1"/>
                <c:pt idx="0">
                  <c:v>Distribution Total</c:v>
                </c:pt>
              </c:strCache>
            </c:strRef>
          </c:tx>
          <c:spPr>
            <a:ln w="28575" cap="rnd">
              <a:solidFill>
                <a:srgbClr val="953735"/>
              </a:solidFill>
              <a:round/>
            </a:ln>
            <a:effectLst/>
          </c:spPr>
          <c:marker>
            <c:symbol val="none"/>
          </c:marker>
          <c:cat>
            <c:numRef>
              <c:f>'Distribution (large) graphs'!$M$23:$Q$23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graphs'!$M$26:$Q$26</c:f>
              <c:numCache>
                <c:formatCode>0.0</c:formatCode>
                <c:ptCount val="5"/>
                <c:pt idx="0">
                  <c:v>1.1873337732717399</c:v>
                </c:pt>
                <c:pt idx="1">
                  <c:v>1.7427044800657601</c:v>
                </c:pt>
                <c:pt idx="2">
                  <c:v>0.85732177647012042</c:v>
                </c:pt>
                <c:pt idx="3">
                  <c:v>0.94398993077407178</c:v>
                </c:pt>
                <c:pt idx="4">
                  <c:v>0.99789915966386555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261-4721-82C8-811EB57D5342}"/>
            </c:ext>
          </c:extLst>
        </c:ser>
        <c:ser>
          <c:idx val="3"/>
          <c:order val="3"/>
          <c:tx>
            <c:strRef>
              <c:f>'Distribution (large) graphs'!$K$27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'Distribution (large) graphs'!$M$23:$Q$23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graphs'!$M$27:$Q$27</c:f>
              <c:numCache>
                <c:formatCode>0.0</c:formatCode>
                <c:ptCount val="5"/>
                <c:pt idx="0">
                  <c:v>0.92021717125241598</c:v>
                </c:pt>
                <c:pt idx="1">
                  <c:v>1.36401416612122</c:v>
                </c:pt>
                <c:pt idx="2">
                  <c:v>0.74174887716721938</c:v>
                </c:pt>
                <c:pt idx="3">
                  <c:v>0.84030318138784477</c:v>
                </c:pt>
                <c:pt idx="4">
                  <c:v>0.82651577603003634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261-4721-82C8-811EB57D53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276416"/>
        <c:axId val="201286400"/>
        <c:extLst/>
      </c:lineChart>
      <c:catAx>
        <c:axId val="201276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286400"/>
        <c:crosses val="autoZero"/>
        <c:auto val="1"/>
        <c:lblAlgn val="ctr"/>
        <c:lblOffset val="100"/>
        <c:noMultiLvlLbl val="0"/>
      </c:catAx>
      <c:valAx>
        <c:axId val="201286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276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'Distribution (large) graphs'!$T$23:$T$24</c:f>
          <c:strCache>
            <c:ptCount val="2"/>
            <c:pt idx="0">
              <c:v>LTISR Respondent</c:v>
            </c:pt>
            <c:pt idx="1">
              <c:v>D60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'Distribution (large) graphs'!$T$24</c:f>
              <c:strCache>
                <c:ptCount val="1"/>
                <c:pt idx="0">
                  <c:v>D60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'Distribution (large) graphs'!$V$23:$Z$23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graphs'!$V$24:$Z$24</c:f>
              <c:numCache>
                <c:formatCode>0.0</c:formatCode>
                <c:ptCount val="5"/>
                <c:pt idx="0">
                  <c:v>8.2770270270270263</c:v>
                </c:pt>
                <c:pt idx="1">
                  <c:v>41.621621621621621</c:v>
                </c:pt>
                <c:pt idx="2">
                  <c:v>0</c:v>
                </c:pt>
                <c:pt idx="3">
                  <c:v>0.28530670470756064</c:v>
                </c:pt>
                <c:pt idx="4">
                  <c:v>9.5483870967741939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14-4123-87DE-25E32CF34469}"/>
            </c:ext>
          </c:extLst>
        </c:ser>
        <c:ser>
          <c:idx val="1"/>
          <c:order val="1"/>
          <c:tx>
            <c:strRef>
              <c:f>'Distribution (large) graphs'!$T$25</c:f>
              <c:strCache>
                <c:ptCount val="1"/>
                <c:pt idx="0">
                  <c:v>Large-size distribution</c:v>
                </c:pt>
              </c:strCache>
            </c:strRef>
          </c:tx>
          <c:spPr>
            <a:ln w="28575" cap="rnd">
              <a:solidFill>
                <a:srgbClr val="953735"/>
              </a:solidFill>
              <a:prstDash val="dashDot"/>
              <a:round/>
            </a:ln>
            <a:effectLst/>
          </c:spPr>
          <c:marker>
            <c:symbol val="none"/>
          </c:marker>
          <c:cat>
            <c:numRef>
              <c:f>'Distribution (large) graphs'!$V$23:$Z$23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graphs'!$V$25:$Z$25</c:f>
              <c:numCache>
                <c:formatCode>0.0</c:formatCode>
                <c:ptCount val="5"/>
                <c:pt idx="0">
                  <c:v>22.564693456238899</c:v>
                </c:pt>
                <c:pt idx="1">
                  <c:v>24.943181818181799</c:v>
                </c:pt>
                <c:pt idx="2">
                  <c:v>5.7313159101329667</c:v>
                </c:pt>
                <c:pt idx="3">
                  <c:v>7.5750432186075747</c:v>
                </c:pt>
                <c:pt idx="4">
                  <c:v>9.228655758218741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914-4123-87DE-25E32CF34469}"/>
            </c:ext>
          </c:extLst>
        </c:ser>
        <c:ser>
          <c:idx val="2"/>
          <c:order val="2"/>
          <c:tx>
            <c:strRef>
              <c:f>'Distribution (large) graphs'!$T$26</c:f>
              <c:strCache>
                <c:ptCount val="1"/>
                <c:pt idx="0">
                  <c:v>Distribution Total</c:v>
                </c:pt>
              </c:strCache>
            </c:strRef>
          </c:tx>
          <c:spPr>
            <a:ln w="28575" cap="rnd">
              <a:solidFill>
                <a:srgbClr val="953735"/>
              </a:solidFill>
              <a:round/>
            </a:ln>
            <a:effectLst/>
          </c:spPr>
          <c:marker>
            <c:symbol val="none"/>
          </c:marker>
          <c:cat>
            <c:numRef>
              <c:f>'Distribution (large) graphs'!$V$23:$Z$23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graphs'!$V$26:$Z$26</c:f>
              <c:numCache>
                <c:formatCode>0.0</c:formatCode>
                <c:ptCount val="5"/>
                <c:pt idx="0">
                  <c:v>23.1217629531866</c:v>
                </c:pt>
                <c:pt idx="1">
                  <c:v>20.0863131935882</c:v>
                </c:pt>
                <c:pt idx="2">
                  <c:v>6.8709991650431403</c:v>
                </c:pt>
                <c:pt idx="3">
                  <c:v>8.6217747010698549</c:v>
                </c:pt>
                <c:pt idx="4">
                  <c:v>10.819327731092438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914-4123-87DE-25E32CF34469}"/>
            </c:ext>
          </c:extLst>
        </c:ser>
        <c:ser>
          <c:idx val="3"/>
          <c:order val="3"/>
          <c:tx>
            <c:strRef>
              <c:f>'Distribution (large) graphs'!$T$27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'Distribution (large) graphs'!$V$23:$Z$23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graphs'!$V$27:$Z$27</c:f>
              <c:numCache>
                <c:formatCode>0.0</c:formatCode>
                <c:ptCount val="5"/>
                <c:pt idx="0">
                  <c:v>17.344450433159398</c:v>
                </c:pt>
                <c:pt idx="1">
                  <c:v>16.905434566081599</c:v>
                </c:pt>
                <c:pt idx="2">
                  <c:v>6.7757509790668466</c:v>
                </c:pt>
                <c:pt idx="3">
                  <c:v>9.2033205580573476</c:v>
                </c:pt>
                <c:pt idx="4">
                  <c:v>9.2929121600594513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914-4123-87DE-25E32CF34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152384"/>
        <c:axId val="201153920"/>
      </c:lineChart>
      <c:catAx>
        <c:axId val="201152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153920"/>
        <c:crosses val="autoZero"/>
        <c:auto val="1"/>
        <c:lblAlgn val="ctr"/>
        <c:lblOffset val="100"/>
        <c:noMultiLvlLbl val="0"/>
      </c:catAx>
      <c:valAx>
        <c:axId val="201153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152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'Distribution (large) graphs'!$B$23:$B$24</c:f>
          <c:strCache>
            <c:ptCount val="2"/>
            <c:pt idx="0">
              <c:v>TRIFR Respondent</c:v>
            </c:pt>
            <c:pt idx="1">
              <c:v>D120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'Distribution (large) graphs'!$B$24</c:f>
              <c:strCache>
                <c:ptCount val="1"/>
                <c:pt idx="0">
                  <c:v>D120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'Distribution (large) graphs'!$D$23:$H$23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graphs'!$D$24:$H$24</c:f>
              <c:numCache>
                <c:formatCode>0.0</c:formatCode>
                <c:ptCount val="5"/>
                <c:pt idx="0">
                  <c:v>7.7441077441077439</c:v>
                </c:pt>
                <c:pt idx="1">
                  <c:v>3.75</c:v>
                </c:pt>
                <c:pt idx="2">
                  <c:v>1.1385631333257429</c:v>
                </c:pt>
                <c:pt idx="3">
                  <c:v>1.2944983818770226</c:v>
                </c:pt>
                <c:pt idx="4">
                  <c:v>1.5438906043228937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34-4EB7-BB5B-CFF3A573BEE7}"/>
            </c:ext>
          </c:extLst>
        </c:ser>
        <c:ser>
          <c:idx val="1"/>
          <c:order val="1"/>
          <c:tx>
            <c:strRef>
              <c:f>'Distribution (large) graphs'!$B$25</c:f>
              <c:strCache>
                <c:ptCount val="1"/>
                <c:pt idx="0">
                  <c:v>Large-size distribution</c:v>
                </c:pt>
              </c:strCache>
            </c:strRef>
          </c:tx>
          <c:spPr>
            <a:ln w="28575" cap="rnd">
              <a:solidFill>
                <a:srgbClr val="953735"/>
              </a:solidFill>
              <a:prstDash val="dashDot"/>
              <a:round/>
            </a:ln>
            <a:effectLst/>
          </c:spPr>
          <c:marker>
            <c:symbol val="none"/>
          </c:marker>
          <c:cat>
            <c:numRef>
              <c:f>'Distribution (large) graphs'!$D$23:$H$23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graphs'!$D$25:$H$25</c:f>
              <c:numCache>
                <c:formatCode>0.0</c:formatCode>
                <c:ptCount val="5"/>
                <c:pt idx="0">
                  <c:v>2.7434277758345198</c:v>
                </c:pt>
                <c:pt idx="1">
                  <c:v>4.1193181818181799</c:v>
                </c:pt>
                <c:pt idx="2">
                  <c:v>1.8373924535426276</c:v>
                </c:pt>
                <c:pt idx="3">
                  <c:v>1.775891874901776</c:v>
                </c:pt>
                <c:pt idx="4">
                  <c:v>1.7818038383591086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734-4EB7-BB5B-CFF3A573BEE7}"/>
            </c:ext>
          </c:extLst>
        </c:ser>
        <c:ser>
          <c:idx val="2"/>
          <c:order val="2"/>
          <c:tx>
            <c:strRef>
              <c:f>'Distribution (large) graphs'!$B$26</c:f>
              <c:strCache>
                <c:ptCount val="1"/>
                <c:pt idx="0">
                  <c:v>Distribution Total</c:v>
                </c:pt>
              </c:strCache>
            </c:strRef>
          </c:tx>
          <c:spPr>
            <a:ln w="28575" cap="rnd">
              <a:solidFill>
                <a:srgbClr val="953735"/>
              </a:solidFill>
              <a:round/>
            </a:ln>
            <a:effectLst/>
          </c:spPr>
          <c:marker>
            <c:symbol val="none"/>
          </c:marker>
          <c:cat>
            <c:numRef>
              <c:f>'Distribution (large) graphs'!$D$23:$H$23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graphs'!$D$26:$H$26</c:f>
              <c:numCache>
                <c:formatCode>0.0</c:formatCode>
                <c:ptCount val="5"/>
                <c:pt idx="0">
                  <c:v>2.7246185534025198</c:v>
                </c:pt>
                <c:pt idx="1">
                  <c:v>4.1265926839293101</c:v>
                </c:pt>
                <c:pt idx="2">
                  <c:v>1.901017852172876</c:v>
                </c:pt>
                <c:pt idx="3">
                  <c:v>2.1019509125235998</c:v>
                </c:pt>
                <c:pt idx="4">
                  <c:v>1.9852941176470589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734-4EB7-BB5B-CFF3A573BEE7}"/>
            </c:ext>
          </c:extLst>
        </c:ser>
        <c:ser>
          <c:idx val="3"/>
          <c:order val="3"/>
          <c:tx>
            <c:strRef>
              <c:f>'Distribution (large) graphs'!$B$27</c:f>
              <c:strCache>
                <c:ptCount val="1"/>
                <c:pt idx="0">
                  <c:v>Industry Total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'Distribution (large) graphs'!$D$23:$H$23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'Distribution (large) graphs'!$D$27:$H$27</c:f>
              <c:numCache>
                <c:formatCode>0.0</c:formatCode>
                <c:ptCount val="5"/>
                <c:pt idx="0">
                  <c:v>2.2594618044144101</c:v>
                </c:pt>
                <c:pt idx="1">
                  <c:v>3.6798943330608598</c:v>
                </c:pt>
                <c:pt idx="2">
                  <c:v>1.6668514093645379</c:v>
                </c:pt>
                <c:pt idx="3">
                  <c:v>1.8646727739368363</c:v>
                </c:pt>
                <c:pt idx="4">
                  <c:v>1.6817799268785087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734-4EB7-BB5B-CFF3A573BE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351936"/>
        <c:axId val="201353472"/>
        <c:extLst/>
      </c:lineChart>
      <c:catAx>
        <c:axId val="201351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53472"/>
        <c:crosses val="autoZero"/>
        <c:auto val="1"/>
        <c:lblAlgn val="ctr"/>
        <c:lblOffset val="100"/>
        <c:noMultiLvlLbl val="0"/>
      </c:catAx>
      <c:valAx>
        <c:axId val="201353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51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Drop" dropStyle="combo" dx="20" fmlaLink="P18" fmlaRange="$L$5:$L$14" noThreeD="1" sel="1" val="0"/>
</file>

<file path=xl/ctrlProps/ctrlProp2.xml><?xml version="1.0" encoding="utf-8"?>
<formControlPr xmlns="http://schemas.microsoft.com/office/spreadsheetml/2009/9/main" objectType="Drop" dropStyle="combo" dx="20" fmlaLink="$Y$18" fmlaRange="$U$5:$U$14" noThreeD="1" sel="1" val="0"/>
</file>

<file path=xl/ctrlProps/ctrlProp3.xml><?xml version="1.0" encoding="utf-8"?>
<formControlPr xmlns="http://schemas.microsoft.com/office/spreadsheetml/2009/9/main" objectType="Drop" dropStyle="combo" dx="22" fmlaLink="$G$18" fmlaRange="$C$5:$C$14" noThreeD="1" sel="1" val="0"/>
</file>

<file path=xl/ctrlProps/ctrlProp4.xml><?xml version="1.0" encoding="utf-8"?>
<formControlPr xmlns="http://schemas.microsoft.com/office/spreadsheetml/2009/9/main" objectType="Drop" dropStyle="combo" dx="20" fmlaLink="$P$16" fmlaRange="$L$5:$L$11" noThreeD="1" sel="1" val="0"/>
</file>

<file path=xl/ctrlProps/ctrlProp5.xml><?xml version="1.0" encoding="utf-8"?>
<formControlPr xmlns="http://schemas.microsoft.com/office/spreadsheetml/2009/9/main" objectType="Drop" dropStyle="combo" dx="20" fmlaLink="$Y$16" fmlaRange="$U$5:$U$11" noThreeD="1" sel="1" val="0"/>
</file>

<file path=xl/ctrlProps/ctrlProp6.xml><?xml version="1.0" encoding="utf-8"?>
<formControlPr xmlns="http://schemas.microsoft.com/office/spreadsheetml/2009/9/main" objectType="Drop" dropStyle="combo" dx="22" fmlaLink="$G$16" fmlaRange="$C$5:$C$11" noThreeD="1" sel="1" val="0"/>
</file>

<file path=xl/ctrlProps/ctrlProp7.xml><?xml version="1.0" encoding="utf-8"?>
<formControlPr xmlns="http://schemas.microsoft.com/office/spreadsheetml/2009/9/main" objectType="Drop" dropLines="12" dropStyle="combo" dx="20" fmlaLink="$P$19" fmlaRange="$L$5:$L$14" noThreeD="1" sel="9" val="0"/>
</file>

<file path=xl/ctrlProps/ctrlProp8.xml><?xml version="1.0" encoding="utf-8"?>
<formControlPr xmlns="http://schemas.microsoft.com/office/spreadsheetml/2009/9/main" objectType="Drop" dropLines="12" dropStyle="combo" dx="20" fmlaLink="$Y$19" fmlaRange="$U$5:$U$14" noThreeD="1" sel="9" val="0"/>
</file>

<file path=xl/ctrlProps/ctrlProp9.xml><?xml version="1.0" encoding="utf-8"?>
<formControlPr xmlns="http://schemas.microsoft.com/office/spreadsheetml/2009/9/main" objectType="Drop" dropLines="12" dropStyle="combo" dx="22" fmlaLink="$G$19" fmlaRange="$C$5:$C$14" noThreeD="1" sel="9" val="0"/>
</file>

<file path=xl/ctrlProps/ctrlProp10.xml><?xml version="1.0" encoding="utf-8"?>
<formControlPr xmlns="http://schemas.microsoft.com/office/spreadsheetml/2009/9/main" objectType="Drop" dropLines="6" dropStyle="combo" dx="20" fmlaLink="$P$20" fmlaRange="$L$5:$L$15" noThreeD="1" sel="8" val="5"/>
</file>

<file path=xl/ctrlProps/ctrlProp11.xml><?xml version="1.0" encoding="utf-8"?>
<formControlPr xmlns="http://schemas.microsoft.com/office/spreadsheetml/2009/9/main" objectType="Drop" dropLines="6" dropStyle="combo" dx="20" fmlaLink="$Y$20" fmlaRange="$U$5:$U$15" noThreeD="1" sel="1" val="0"/>
</file>

<file path=xl/ctrlProps/ctrlProp12.xml><?xml version="1.0" encoding="utf-8"?>
<formControlPr xmlns="http://schemas.microsoft.com/office/spreadsheetml/2009/9/main" objectType="Drop" dropLines="6" dropStyle="combo" dx="22" fmlaLink="$G$20" fmlaRange="$C$5:$C$15" noThreeD="1" sel="5" val="0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302557</xdr:colOff>
      <xdr:row>24</xdr:row>
      <xdr:rowOff>100853</xdr:rowOff>
    </xdr:from>
    <xdr:to>
      <xdr:col>17</xdr:col>
      <xdr:colOff>44822</xdr:colOff>
      <xdr:row>42</xdr:row>
      <xdr:rowOff>127853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448</xdr:colOff>
      <xdr:row>24</xdr:row>
      <xdr:rowOff>100853</xdr:rowOff>
    </xdr:from>
    <xdr:to>
      <xdr:col>26</xdr:col>
      <xdr:colOff>56478</xdr:colOff>
      <xdr:row>42</xdr:row>
      <xdr:rowOff>127853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268940</xdr:colOff>
      <xdr:row>24</xdr:row>
      <xdr:rowOff>100853</xdr:rowOff>
    </xdr:from>
    <xdr:to>
      <xdr:col>8</xdr:col>
      <xdr:colOff>11205</xdr:colOff>
      <xdr:row>42</xdr:row>
      <xdr:rowOff>127853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17</xdr:row>
          <xdr:rowOff>19050</xdr:rowOff>
        </xdr:from>
        <xdr:to>
          <xdr:col>16</xdr:col>
          <xdr:colOff>0</xdr:colOff>
          <xdr:row>19</xdr:row>
          <xdr:rowOff>19050</xdr:rowOff>
        </xdr:to>
        <xdr:sp macro="" textlink="">
          <xdr:nvSpPr>
            <xdr:cNvPr id="8193" name="Drop Dow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2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17</xdr:row>
          <xdr:rowOff>0</xdr:rowOff>
        </xdr:from>
        <xdr:to>
          <xdr:col>25</xdr:col>
          <xdr:colOff>0</xdr:colOff>
          <xdr:row>19</xdr:row>
          <xdr:rowOff>12700</xdr:rowOff>
        </xdr:to>
        <xdr:sp macro="" textlink="">
          <xdr:nvSpPr>
            <xdr:cNvPr id="8194" name="Drop Dow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2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</xdr:row>
          <xdr:rowOff>0</xdr:rowOff>
        </xdr:from>
        <xdr:to>
          <xdr:col>7</xdr:col>
          <xdr:colOff>0</xdr:colOff>
          <xdr:row>19</xdr:row>
          <xdr:rowOff>12700</xdr:rowOff>
        </xdr:to>
        <xdr:sp macro="" textlink="">
          <xdr:nvSpPr>
            <xdr:cNvPr id="8195" name="Drop Down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2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228599</xdr:colOff>
      <xdr:row>7</xdr:row>
      <xdr:rowOff>186690</xdr:rowOff>
    </xdr:from>
    <xdr:to>
      <xdr:col>15</xdr:col>
      <xdr:colOff>66674</xdr:colOff>
      <xdr:row>26</xdr:row>
      <xdr:rowOff>23190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302894</xdr:colOff>
      <xdr:row>7</xdr:row>
      <xdr:rowOff>186690</xdr:rowOff>
    </xdr:from>
    <xdr:to>
      <xdr:col>23</xdr:col>
      <xdr:colOff>140969</xdr:colOff>
      <xdr:row>26</xdr:row>
      <xdr:rowOff>23190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228600</xdr:colOff>
      <xdr:row>7</xdr:row>
      <xdr:rowOff>186690</xdr:rowOff>
    </xdr:from>
    <xdr:to>
      <xdr:col>7</xdr:col>
      <xdr:colOff>66675</xdr:colOff>
      <xdr:row>26</xdr:row>
      <xdr:rowOff>23190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288504</xdr:colOff>
      <xdr:row>23</xdr:row>
      <xdr:rowOff>152400</xdr:rowOff>
    </xdr:from>
    <xdr:to>
      <xdr:col>17</xdr:col>
      <xdr:colOff>30769</xdr:colOff>
      <xdr:row>41</xdr:row>
      <xdr:rowOff>179400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302926</xdr:colOff>
      <xdr:row>23</xdr:row>
      <xdr:rowOff>152400</xdr:rowOff>
    </xdr:from>
    <xdr:to>
      <xdr:col>26</xdr:col>
      <xdr:colOff>45191</xdr:colOff>
      <xdr:row>41</xdr:row>
      <xdr:rowOff>179400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305839</xdr:colOff>
      <xdr:row>23</xdr:row>
      <xdr:rowOff>152400</xdr:rowOff>
    </xdr:from>
    <xdr:to>
      <xdr:col>8</xdr:col>
      <xdr:colOff>48104</xdr:colOff>
      <xdr:row>41</xdr:row>
      <xdr:rowOff>179400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15</xdr:row>
          <xdr:rowOff>0</xdr:rowOff>
        </xdr:from>
        <xdr:to>
          <xdr:col>16</xdr:col>
          <xdr:colOff>19050</xdr:colOff>
          <xdr:row>15</xdr:row>
          <xdr:rowOff>184150</xdr:rowOff>
        </xdr:to>
        <xdr:sp macro="" textlink="">
          <xdr:nvSpPr>
            <xdr:cNvPr id="17409" name="Drop Dow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6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15</xdr:row>
          <xdr:rowOff>0</xdr:rowOff>
        </xdr:from>
        <xdr:to>
          <xdr:col>25</xdr:col>
          <xdr:colOff>0</xdr:colOff>
          <xdr:row>15</xdr:row>
          <xdr:rowOff>184150</xdr:rowOff>
        </xdr:to>
        <xdr:sp macro="" textlink="">
          <xdr:nvSpPr>
            <xdr:cNvPr id="17410" name="Drop Dow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6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</xdr:row>
          <xdr:rowOff>19050</xdr:rowOff>
        </xdr:from>
        <xdr:to>
          <xdr:col>7</xdr:col>
          <xdr:colOff>0</xdr:colOff>
          <xdr:row>15</xdr:row>
          <xdr:rowOff>184150</xdr:rowOff>
        </xdr:to>
        <xdr:sp macro="" textlink="">
          <xdr:nvSpPr>
            <xdr:cNvPr id="17411" name="Drop Down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:a16="http://schemas.microsoft.com/office/drawing/2014/main" id="{00000000-0008-0000-0600-000003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289368</xdr:colOff>
      <xdr:row>26</xdr:row>
      <xdr:rowOff>128002</xdr:rowOff>
    </xdr:from>
    <xdr:to>
      <xdr:col>17</xdr:col>
      <xdr:colOff>31633</xdr:colOff>
      <xdr:row>44</xdr:row>
      <xdr:rowOff>155002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0</xdr:colOff>
      <xdr:row>26</xdr:row>
      <xdr:rowOff>128002</xdr:rowOff>
    </xdr:from>
    <xdr:to>
      <xdr:col>26</xdr:col>
      <xdr:colOff>56030</xdr:colOff>
      <xdr:row>44</xdr:row>
      <xdr:rowOff>155002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284243</xdr:colOff>
      <xdr:row>26</xdr:row>
      <xdr:rowOff>128002</xdr:rowOff>
    </xdr:from>
    <xdr:to>
      <xdr:col>8</xdr:col>
      <xdr:colOff>26508</xdr:colOff>
      <xdr:row>44</xdr:row>
      <xdr:rowOff>155002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18</xdr:row>
          <xdr:rowOff>0</xdr:rowOff>
        </xdr:from>
        <xdr:to>
          <xdr:col>16</xdr:col>
          <xdr:colOff>0</xdr:colOff>
          <xdr:row>19</xdr:row>
          <xdr:rowOff>0</xdr:rowOff>
        </xdr:to>
        <xdr:sp macro="" textlink="">
          <xdr:nvSpPr>
            <xdr:cNvPr id="18433" name="Drop Dow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8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18</xdr:row>
          <xdr:rowOff>19050</xdr:rowOff>
        </xdr:from>
        <xdr:to>
          <xdr:col>25</xdr:col>
          <xdr:colOff>0</xdr:colOff>
          <xdr:row>19</xdr:row>
          <xdr:rowOff>0</xdr:rowOff>
        </xdr:to>
        <xdr:sp macro="" textlink="">
          <xdr:nvSpPr>
            <xdr:cNvPr id="18434" name="Drop Dow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id="{00000000-0008-0000-08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</xdr:row>
          <xdr:rowOff>0</xdr:rowOff>
        </xdr:from>
        <xdr:to>
          <xdr:col>7</xdr:col>
          <xdr:colOff>0</xdr:colOff>
          <xdr:row>19</xdr:row>
          <xdr:rowOff>0</xdr:rowOff>
        </xdr:to>
        <xdr:sp macro="" textlink="">
          <xdr:nvSpPr>
            <xdr:cNvPr id="18435" name="Drop Down 3" hidden="1">
              <a:extLst>
                <a:ext uri="{63B3BB69-23CF-44E3-9099-C40C66FF867C}">
                  <a14:compatExt spid="_x0000_s18435"/>
                </a:ext>
                <a:ext uri="{FF2B5EF4-FFF2-40B4-BE49-F238E27FC236}">
                  <a16:creationId xmlns:a16="http://schemas.microsoft.com/office/drawing/2014/main" id="{00000000-0008-0000-0800-00000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302559</xdr:colOff>
      <xdr:row>27</xdr:row>
      <xdr:rowOff>89648</xdr:rowOff>
    </xdr:from>
    <xdr:to>
      <xdr:col>17</xdr:col>
      <xdr:colOff>44824</xdr:colOff>
      <xdr:row>45</xdr:row>
      <xdr:rowOff>116648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313764</xdr:colOff>
      <xdr:row>27</xdr:row>
      <xdr:rowOff>78442</xdr:rowOff>
    </xdr:from>
    <xdr:to>
      <xdr:col>26</xdr:col>
      <xdr:colOff>56029</xdr:colOff>
      <xdr:row>45</xdr:row>
      <xdr:rowOff>105442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280708</xdr:colOff>
      <xdr:row>27</xdr:row>
      <xdr:rowOff>67236</xdr:rowOff>
    </xdr:from>
    <xdr:to>
      <xdr:col>8</xdr:col>
      <xdr:colOff>22973</xdr:colOff>
      <xdr:row>45</xdr:row>
      <xdr:rowOff>94236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18</xdr:row>
          <xdr:rowOff>171450</xdr:rowOff>
        </xdr:from>
        <xdr:to>
          <xdr:col>16</xdr:col>
          <xdr:colOff>0</xdr:colOff>
          <xdr:row>20</xdr:row>
          <xdr:rowOff>0</xdr:rowOff>
        </xdr:to>
        <xdr:sp macro="" textlink="">
          <xdr:nvSpPr>
            <xdr:cNvPr id="19457" name="Drop Dow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A00-00000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18</xdr:row>
          <xdr:rowOff>171450</xdr:rowOff>
        </xdr:from>
        <xdr:to>
          <xdr:col>25</xdr:col>
          <xdr:colOff>0</xdr:colOff>
          <xdr:row>20</xdr:row>
          <xdr:rowOff>0</xdr:rowOff>
        </xdr:to>
        <xdr:sp macro="" textlink="">
          <xdr:nvSpPr>
            <xdr:cNvPr id="19458" name="Drop Dow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A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</xdr:row>
          <xdr:rowOff>0</xdr:rowOff>
        </xdr:from>
        <xdr:to>
          <xdr:col>7</xdr:col>
          <xdr:colOff>0</xdr:colOff>
          <xdr:row>20</xdr:row>
          <xdr:rowOff>0</xdr:rowOff>
        </xdr:to>
        <xdr:sp macro="" textlink="">
          <xdr:nvSpPr>
            <xdr:cNvPr id="19459" name="Drop Down 3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A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llenandclarke.sharepoint.com/_Public/WORD%20Gen%20Docs/AA_Safety%20Statistics/2014_2015%20Data%20&amp;%20Reports/2014-15%20Spreadsheet/SPI%20YE%202015%20With%20Transmission%20changes%20(20151028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nill\Desktop\EEA\Updated%20Files\2017_2018%20Data%20&amp;%20Reports\2017-2018%20Spreadsheet\SPI%20YE%202018%20-%20D60%20D80%20excluded%20-%20updated%20-%20hardocded%20Benchmark%20IDs%20-%20Historic%20dat%20for%20SL%20compani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Tables by Sector"/>
      <sheetName val="Tables by Classification"/>
      <sheetName val="Charts"/>
      <sheetName val="Benchmarks 2015"/>
      <sheetName val="Benchmarks 2014"/>
      <sheetName val="Benchmarks 2013"/>
      <sheetName val="Benchmarks 2012"/>
      <sheetName val="Benchmarks 2011"/>
      <sheetName val="Benchmarks 2010"/>
      <sheetName val="Lookups"/>
      <sheetName val="Instructions"/>
      <sheetName val="Org Groupings by Year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Lagging indicators"/>
      <sheetName val="Leading indicators"/>
      <sheetName val="Leading Indicator Tables-format"/>
      <sheetName val="Leading Indicator Tables"/>
      <sheetName val="Tables by Sector"/>
      <sheetName val="Tables by Classification"/>
      <sheetName val="Charts"/>
      <sheetName val="Formated Charts"/>
      <sheetName val="Stacked TRIFR - SR 15-18"/>
      <sheetName val="Benchmarks 2018"/>
      <sheetName val="Benchmarks 2017"/>
      <sheetName val="Benchmarks 2016 new"/>
      <sheetName val="Benchmarks 2016 adjusted"/>
      <sheetName val="Benchmarks 2015 new"/>
      <sheetName val="Benchmarks 2015 adjusted"/>
      <sheetName val="Benchmarks 2014 new"/>
      <sheetName val="Benchmarks 2014"/>
      <sheetName val="Lookups"/>
      <sheetName val="Org Groupings by Yea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6.xml"/><Relationship Id="rId5" Type="http://schemas.openxmlformats.org/officeDocument/2006/relationships/ctrlProp" Target="../ctrlProps/ctrlProp5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Relationship Id="rId6" Type="http://schemas.openxmlformats.org/officeDocument/2006/relationships/ctrlProp" Target="../ctrlProps/ctrlProp12.xml"/><Relationship Id="rId5" Type="http://schemas.openxmlformats.org/officeDocument/2006/relationships/ctrlProp" Target="../ctrlProps/ctrlProp11.xml"/><Relationship Id="rId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97DE0-FB4D-4194-ACBE-3FE1CA2051DA}">
  <sheetPr>
    <tabColor theme="5"/>
  </sheetPr>
  <dimension ref="A1:V45"/>
  <sheetViews>
    <sheetView zoomScaleNormal="100" workbookViewId="0"/>
  </sheetViews>
  <sheetFormatPr defaultColWidth="9.1796875" defaultRowHeight="14.5" x14ac:dyDescent="0.35"/>
  <cols>
    <col min="1" max="1" width="2.7265625" style="137" customWidth="1"/>
    <col min="2" max="2" width="16.7265625" style="136" bestFit="1" customWidth="1"/>
    <col min="3" max="17" width="9.7265625" style="135" customWidth="1"/>
    <col min="18" max="19" width="9.1796875" style="134"/>
    <col min="20" max="20" width="9.1796875" style="133"/>
    <col min="21" max="16384" width="9.1796875" style="132"/>
  </cols>
  <sheetData>
    <row r="1" spans="1:22" x14ac:dyDescent="0.35">
      <c r="K1" s="170"/>
      <c r="L1" s="170"/>
      <c r="M1" s="170"/>
      <c r="N1" s="170"/>
      <c r="O1" s="170"/>
      <c r="P1" s="170"/>
      <c r="Q1" s="170"/>
    </row>
    <row r="2" spans="1:22" s="152" customFormat="1" ht="26" x14ac:dyDescent="0.35">
      <c r="A2" s="159"/>
      <c r="B2" s="158" t="s">
        <v>133</v>
      </c>
      <c r="C2" s="156" t="s">
        <v>7</v>
      </c>
      <c r="D2" s="156" t="s">
        <v>8</v>
      </c>
      <c r="E2" s="156" t="s">
        <v>9</v>
      </c>
      <c r="F2" s="156" t="s">
        <v>10</v>
      </c>
      <c r="G2" s="156" t="s">
        <v>11</v>
      </c>
      <c r="H2" s="156" t="s">
        <v>12</v>
      </c>
      <c r="I2" s="157" t="s">
        <v>107</v>
      </c>
      <c r="J2" s="157" t="s">
        <v>132</v>
      </c>
      <c r="K2" s="156" t="s">
        <v>0</v>
      </c>
      <c r="L2" s="156" t="s">
        <v>1</v>
      </c>
      <c r="M2" s="156" t="s">
        <v>2</v>
      </c>
      <c r="N2" s="156" t="s">
        <v>3</v>
      </c>
      <c r="O2" s="156" t="s">
        <v>4</v>
      </c>
      <c r="P2" s="157" t="s">
        <v>131</v>
      </c>
      <c r="Q2" s="155" t="s">
        <v>6</v>
      </c>
      <c r="R2" s="166" t="s">
        <v>130</v>
      </c>
      <c r="S2" s="166" t="s">
        <v>134</v>
      </c>
      <c r="T2" s="165" t="s">
        <v>131</v>
      </c>
    </row>
    <row r="3" spans="1:22" s="161" customFormat="1" ht="15" customHeight="1" x14ac:dyDescent="0.35">
      <c r="A3" s="164"/>
      <c r="B3" s="147" t="s">
        <v>17</v>
      </c>
      <c r="C3" s="150">
        <v>13913.83</v>
      </c>
      <c r="D3" s="151">
        <v>1</v>
      </c>
      <c r="E3" s="150">
        <v>115</v>
      </c>
      <c r="F3" s="150">
        <v>82</v>
      </c>
      <c r="G3" s="150">
        <v>36</v>
      </c>
      <c r="H3" s="150">
        <v>234</v>
      </c>
      <c r="I3" s="150">
        <v>1293</v>
      </c>
      <c r="J3" s="174">
        <v>1066</v>
      </c>
      <c r="K3" s="149">
        <v>0.82651577603003634</v>
      </c>
      <c r="L3" s="149">
        <v>0.58934168377793894</v>
      </c>
      <c r="M3" s="149">
        <v>0.25873537336592439</v>
      </c>
      <c r="N3" s="149">
        <v>1.6817799268785087</v>
      </c>
      <c r="O3" s="149">
        <v>9.2929121600594513</v>
      </c>
      <c r="P3" s="149">
        <v>7.6614418891132061</v>
      </c>
      <c r="Q3" s="148">
        <v>9.7218045112781954</v>
      </c>
      <c r="R3" s="167">
        <v>13</v>
      </c>
      <c r="S3" s="154">
        <f t="shared" ref="S3:S9" si="0">F3*$R$3</f>
        <v>1066</v>
      </c>
      <c r="T3" s="163">
        <f t="shared" ref="T3:T9" si="1">(J3*200000)/(C3*2000)</f>
        <v>7.6614418891132061</v>
      </c>
      <c r="U3" s="162"/>
    </row>
    <row r="4" spans="1:22" s="161" customFormat="1" ht="15" customHeight="1" x14ac:dyDescent="0.35">
      <c r="A4" s="164"/>
      <c r="B4" s="147" t="s">
        <v>125</v>
      </c>
      <c r="C4" s="145">
        <v>2320</v>
      </c>
      <c r="D4" s="146">
        <v>0</v>
      </c>
      <c r="E4" s="145">
        <v>12</v>
      </c>
      <c r="F4" s="145">
        <v>1</v>
      </c>
      <c r="G4" s="145">
        <v>1</v>
      </c>
      <c r="H4" s="145">
        <v>14</v>
      </c>
      <c r="I4" s="145">
        <v>132</v>
      </c>
      <c r="J4" s="145">
        <v>13</v>
      </c>
      <c r="K4" s="144">
        <v>0.51724137931034486</v>
      </c>
      <c r="L4" s="144">
        <v>4.3103448275862072E-2</v>
      </c>
      <c r="M4" s="144">
        <v>4.3103448275862072E-2</v>
      </c>
      <c r="N4" s="144">
        <v>0.60344827586206895</v>
      </c>
      <c r="O4" s="144">
        <v>5.6896551724137927</v>
      </c>
      <c r="P4" s="144">
        <v>0.56034482758620685</v>
      </c>
      <c r="Q4" s="143">
        <v>11</v>
      </c>
      <c r="R4" s="154"/>
      <c r="S4" s="154">
        <f t="shared" si="0"/>
        <v>13</v>
      </c>
      <c r="T4" s="163">
        <f t="shared" si="1"/>
        <v>0.56034482758620685</v>
      </c>
      <c r="U4" s="162"/>
    </row>
    <row r="5" spans="1:22" s="161" customFormat="1" ht="15" customHeight="1" x14ac:dyDescent="0.35">
      <c r="A5" s="164"/>
      <c r="B5" s="147" t="s">
        <v>124</v>
      </c>
      <c r="C5" s="145">
        <v>2073.83</v>
      </c>
      <c r="D5" s="168">
        <v>0</v>
      </c>
      <c r="E5" s="145">
        <v>8</v>
      </c>
      <c r="F5" s="145">
        <v>5</v>
      </c>
      <c r="G5" s="145">
        <v>18</v>
      </c>
      <c r="H5" s="145">
        <v>31</v>
      </c>
      <c r="I5" s="145">
        <v>131</v>
      </c>
      <c r="J5" s="145">
        <v>65</v>
      </c>
      <c r="K5" s="144">
        <v>0.38575968136250322</v>
      </c>
      <c r="L5" s="144">
        <v>0.24109980085156449</v>
      </c>
      <c r="M5" s="144">
        <v>0.86795928306563219</v>
      </c>
      <c r="N5" s="144">
        <v>1.4948187652796998</v>
      </c>
      <c r="O5" s="144">
        <v>6.3168147823109901</v>
      </c>
      <c r="P5" s="144">
        <v>3.1342974110703383</v>
      </c>
      <c r="Q5" s="143">
        <v>16.375</v>
      </c>
      <c r="R5" s="154"/>
      <c r="S5" s="154">
        <f t="shared" si="0"/>
        <v>65</v>
      </c>
      <c r="T5" s="163">
        <f t="shared" si="1"/>
        <v>3.1342974110703383</v>
      </c>
    </row>
    <row r="6" spans="1:22" s="161" customFormat="1" ht="15" customHeight="1" x14ac:dyDescent="0.35">
      <c r="A6" s="164"/>
      <c r="B6" s="147" t="s">
        <v>15</v>
      </c>
      <c r="C6" s="145">
        <v>9520</v>
      </c>
      <c r="D6" s="168">
        <v>1</v>
      </c>
      <c r="E6" s="145">
        <v>95</v>
      </c>
      <c r="F6" s="145">
        <v>76</v>
      </c>
      <c r="G6" s="145">
        <v>17</v>
      </c>
      <c r="H6" s="145">
        <v>189</v>
      </c>
      <c r="I6" s="145">
        <v>1030</v>
      </c>
      <c r="J6" s="145">
        <v>988</v>
      </c>
      <c r="K6" s="144">
        <v>0.99789915966386555</v>
      </c>
      <c r="L6" s="144">
        <v>0.79831932773109249</v>
      </c>
      <c r="M6" s="144">
        <v>0.17857142857142858</v>
      </c>
      <c r="N6" s="144">
        <v>1.9852941176470589</v>
      </c>
      <c r="O6" s="144">
        <v>10.819327731092438</v>
      </c>
      <c r="P6" s="144">
        <v>10.378151260504202</v>
      </c>
      <c r="Q6" s="143">
        <v>9.1150442477876101</v>
      </c>
      <c r="R6" s="154"/>
      <c r="S6" s="154">
        <f t="shared" si="0"/>
        <v>988</v>
      </c>
      <c r="T6" s="163">
        <f t="shared" si="1"/>
        <v>10.378151260504202</v>
      </c>
      <c r="V6" s="162"/>
    </row>
    <row r="7" spans="1:22" s="161" customFormat="1" ht="15" customHeight="1" x14ac:dyDescent="0.35">
      <c r="A7" s="164"/>
      <c r="B7" s="147" t="s">
        <v>123</v>
      </c>
      <c r="C7" s="145">
        <v>273.3</v>
      </c>
      <c r="D7" s="168">
        <v>0</v>
      </c>
      <c r="E7" s="145">
        <v>6</v>
      </c>
      <c r="F7" s="145">
        <v>2</v>
      </c>
      <c r="G7" s="145">
        <v>0</v>
      </c>
      <c r="H7" s="145">
        <v>8</v>
      </c>
      <c r="I7" s="145">
        <v>181</v>
      </c>
      <c r="J7" s="145">
        <v>26</v>
      </c>
      <c r="K7" s="144">
        <v>2.1953896816684964</v>
      </c>
      <c r="L7" s="144">
        <v>0.73179656055616538</v>
      </c>
      <c r="M7" s="144">
        <v>0</v>
      </c>
      <c r="N7" s="144">
        <v>2.9271862422246615</v>
      </c>
      <c r="O7" s="144">
        <v>66.227588730332968</v>
      </c>
      <c r="P7" s="144">
        <v>9.5133552872301497</v>
      </c>
      <c r="Q7" s="143">
        <v>7.541666666666667</v>
      </c>
      <c r="R7" s="154"/>
      <c r="S7" s="154">
        <f t="shared" si="0"/>
        <v>26</v>
      </c>
      <c r="T7" s="163">
        <f t="shared" si="1"/>
        <v>9.5133552872301497</v>
      </c>
    </row>
    <row r="8" spans="1:22" s="161" customFormat="1" ht="15" customHeight="1" x14ac:dyDescent="0.35">
      <c r="A8" s="164"/>
      <c r="B8" s="147" t="s">
        <v>122</v>
      </c>
      <c r="C8" s="145">
        <v>1894.6</v>
      </c>
      <c r="D8" s="168">
        <v>0</v>
      </c>
      <c r="E8" s="145">
        <v>33</v>
      </c>
      <c r="F8" s="145">
        <v>11</v>
      </c>
      <c r="G8" s="145">
        <v>6</v>
      </c>
      <c r="H8" s="145">
        <v>50</v>
      </c>
      <c r="I8" s="145">
        <v>170.5</v>
      </c>
      <c r="J8" s="145">
        <v>143</v>
      </c>
      <c r="K8" s="144">
        <v>1.7417924627889791</v>
      </c>
      <c r="L8" s="144">
        <v>0.58059748759632646</v>
      </c>
      <c r="M8" s="144">
        <v>0.31668953868890531</v>
      </c>
      <c r="N8" s="144">
        <v>2.6390794890742111</v>
      </c>
      <c r="O8" s="144">
        <v>8.999261057743059</v>
      </c>
      <c r="P8" s="144">
        <v>7.5477673387522435</v>
      </c>
      <c r="Q8" s="143">
        <v>5.166666666666667</v>
      </c>
      <c r="R8" s="154"/>
      <c r="S8" s="154">
        <f t="shared" si="0"/>
        <v>143</v>
      </c>
      <c r="T8" s="163">
        <f t="shared" si="1"/>
        <v>7.5477673387522435</v>
      </c>
    </row>
    <row r="9" spans="1:22" s="161" customFormat="1" ht="15" customHeight="1" x14ac:dyDescent="0.35">
      <c r="A9" s="164"/>
      <c r="B9" s="142" t="s">
        <v>121</v>
      </c>
      <c r="C9" s="140">
        <v>7352.0999999999995</v>
      </c>
      <c r="D9" s="169">
        <v>1</v>
      </c>
      <c r="E9" s="140">
        <v>56</v>
      </c>
      <c r="F9" s="140">
        <v>63</v>
      </c>
      <c r="G9" s="140">
        <v>11</v>
      </c>
      <c r="H9" s="140">
        <v>131</v>
      </c>
      <c r="I9" s="140">
        <v>678.5</v>
      </c>
      <c r="J9" s="140">
        <v>819</v>
      </c>
      <c r="K9" s="139">
        <v>0.7616871370084739</v>
      </c>
      <c r="L9" s="139">
        <v>0.85689802913453306</v>
      </c>
      <c r="M9" s="139">
        <v>0.14961711619809309</v>
      </c>
      <c r="N9" s="139">
        <v>1.7818038383591086</v>
      </c>
      <c r="O9" s="139">
        <v>9.228655758218741</v>
      </c>
      <c r="P9" s="139">
        <v>11.13967437874893</v>
      </c>
      <c r="Q9" s="138">
        <v>12.116071428571429</v>
      </c>
      <c r="R9" s="154"/>
      <c r="S9" s="154">
        <f t="shared" si="0"/>
        <v>819</v>
      </c>
      <c r="T9" s="163">
        <f t="shared" si="1"/>
        <v>11.13967437874893</v>
      </c>
      <c r="V9" s="162"/>
    </row>
    <row r="10" spans="1:22" x14ac:dyDescent="0.35">
      <c r="E10" s="171"/>
      <c r="F10" s="171"/>
      <c r="G10" s="171"/>
      <c r="H10" s="171"/>
      <c r="I10" s="171"/>
      <c r="J10" s="171"/>
      <c r="K10" s="170"/>
      <c r="L10" s="170"/>
      <c r="M10" s="170"/>
      <c r="N10" s="170"/>
      <c r="O10" s="170"/>
      <c r="P10" s="170"/>
      <c r="Q10" s="170"/>
    </row>
    <row r="11" spans="1:22" s="152" customFormat="1" ht="26" x14ac:dyDescent="0.35">
      <c r="A11" s="159"/>
      <c r="B11" s="158" t="s">
        <v>129</v>
      </c>
      <c r="C11" s="156" t="s">
        <v>7</v>
      </c>
      <c r="D11" s="156" t="s">
        <v>8</v>
      </c>
      <c r="E11" s="156" t="s">
        <v>9</v>
      </c>
      <c r="F11" s="156" t="s">
        <v>10</v>
      </c>
      <c r="G11" s="156" t="s">
        <v>11</v>
      </c>
      <c r="H11" s="156" t="s">
        <v>12</v>
      </c>
      <c r="I11" s="157" t="s">
        <v>107</v>
      </c>
      <c r="J11" s="157" t="s">
        <v>108</v>
      </c>
      <c r="K11" s="156" t="s">
        <v>0</v>
      </c>
      <c r="L11" s="156" t="s">
        <v>1</v>
      </c>
      <c r="M11" s="156" t="s">
        <v>2</v>
      </c>
      <c r="N11" s="156" t="s">
        <v>3</v>
      </c>
      <c r="O11" s="156" t="s">
        <v>4</v>
      </c>
      <c r="P11" s="156" t="s">
        <v>5</v>
      </c>
      <c r="Q11" s="155" t="s">
        <v>6</v>
      </c>
      <c r="R11" s="154"/>
      <c r="S11" s="154"/>
      <c r="T11" s="153"/>
    </row>
    <row r="12" spans="1:22" x14ac:dyDescent="0.35">
      <c r="B12" s="147" t="s">
        <v>17</v>
      </c>
      <c r="C12" s="150">
        <v>12495.49</v>
      </c>
      <c r="D12" s="151">
        <v>0</v>
      </c>
      <c r="E12" s="150">
        <v>105</v>
      </c>
      <c r="F12" s="150">
        <v>53</v>
      </c>
      <c r="G12" s="150">
        <v>75</v>
      </c>
      <c r="H12" s="150">
        <v>233</v>
      </c>
      <c r="I12" s="150">
        <v>813</v>
      </c>
      <c r="J12" s="150">
        <v>656</v>
      </c>
      <c r="K12" s="149">
        <v>0.84030318138784477</v>
      </c>
      <c r="L12" s="149">
        <v>0.42415303441481689</v>
      </c>
      <c r="M12" s="149">
        <v>0.60021655813417485</v>
      </c>
      <c r="N12" s="149">
        <v>1.8646727739368363</v>
      </c>
      <c r="O12" s="149">
        <v>9.2033205580573476</v>
      </c>
      <c r="P12" s="149">
        <v>5.2498941618135824</v>
      </c>
      <c r="Q12" s="148">
        <v>10.952380952380953</v>
      </c>
      <c r="R12" s="134">
        <f>J12/F12</f>
        <v>12.377358490566039</v>
      </c>
    </row>
    <row r="13" spans="1:22" x14ac:dyDescent="0.35">
      <c r="B13" s="147" t="s">
        <v>125</v>
      </c>
      <c r="C13" s="145">
        <v>2552.69</v>
      </c>
      <c r="D13" s="146">
        <v>0</v>
      </c>
      <c r="E13" s="145">
        <v>22</v>
      </c>
      <c r="F13" s="145">
        <v>10</v>
      </c>
      <c r="G13" s="145">
        <v>12</v>
      </c>
      <c r="H13" s="145">
        <v>44</v>
      </c>
      <c r="I13" s="145">
        <v>412</v>
      </c>
      <c r="J13" s="145">
        <v>67</v>
      </c>
      <c r="K13" s="144">
        <v>0.86183594561031696</v>
      </c>
      <c r="L13" s="144">
        <v>0.39174361164105315</v>
      </c>
      <c r="M13" s="144">
        <v>0.47009233396926375</v>
      </c>
      <c r="N13" s="144">
        <v>1.7236718912206339</v>
      </c>
      <c r="O13" s="144">
        <v>16.139836799611391</v>
      </c>
      <c r="P13" s="144">
        <v>2.6246821979950563</v>
      </c>
      <c r="Q13" s="143">
        <v>18.727272727272727</v>
      </c>
    </row>
    <row r="14" spans="1:22" x14ac:dyDescent="0.35">
      <c r="B14" s="147" t="s">
        <v>124</v>
      </c>
      <c r="C14" s="145">
        <v>1997.8</v>
      </c>
      <c r="D14" s="146">
        <v>0</v>
      </c>
      <c r="E14" s="145">
        <v>8</v>
      </c>
      <c r="F14" s="145">
        <v>5</v>
      </c>
      <c r="G14" s="145">
        <v>9</v>
      </c>
      <c r="H14" s="145">
        <v>22</v>
      </c>
      <c r="I14" s="145">
        <v>53</v>
      </c>
      <c r="J14" s="145">
        <v>68</v>
      </c>
      <c r="K14" s="144">
        <v>0.40044048453298631</v>
      </c>
      <c r="L14" s="144">
        <v>0.25027530283311644</v>
      </c>
      <c r="M14" s="144">
        <v>0.4504955450996096</v>
      </c>
      <c r="N14" s="144">
        <v>1.1012113324657122</v>
      </c>
      <c r="O14" s="144">
        <v>2.652918210031034</v>
      </c>
      <c r="P14" s="144">
        <v>3.4037441185303838</v>
      </c>
      <c r="Q14" s="143">
        <v>6.625</v>
      </c>
    </row>
    <row r="15" spans="1:22" x14ac:dyDescent="0.35">
      <c r="B15" s="147" t="s">
        <v>15</v>
      </c>
      <c r="C15" s="145">
        <v>7945</v>
      </c>
      <c r="D15" s="146">
        <v>0</v>
      </c>
      <c r="E15" s="145">
        <v>75</v>
      </c>
      <c r="F15" s="145">
        <v>38</v>
      </c>
      <c r="G15" s="145">
        <v>54</v>
      </c>
      <c r="H15" s="145">
        <v>167</v>
      </c>
      <c r="I15" s="145">
        <v>685</v>
      </c>
      <c r="J15" s="145">
        <v>521</v>
      </c>
      <c r="K15" s="144">
        <v>0.94398993077407178</v>
      </c>
      <c r="L15" s="144">
        <v>0.47828823159219636</v>
      </c>
      <c r="M15" s="144">
        <v>0.67967275015733164</v>
      </c>
      <c r="N15" s="144">
        <v>2.1019509125235998</v>
      </c>
      <c r="O15" s="144">
        <v>8.6217747010698549</v>
      </c>
      <c r="P15" s="144">
        <v>6.5575833857772183</v>
      </c>
      <c r="Q15" s="143">
        <v>9.1333333333333329</v>
      </c>
    </row>
    <row r="16" spans="1:22" x14ac:dyDescent="0.35">
      <c r="B16" s="147" t="s">
        <v>123</v>
      </c>
      <c r="C16" s="145">
        <v>258</v>
      </c>
      <c r="D16" s="146">
        <v>0</v>
      </c>
      <c r="E16" s="145">
        <v>3</v>
      </c>
      <c r="F16" s="145">
        <v>1</v>
      </c>
      <c r="G16" s="145">
        <v>7</v>
      </c>
      <c r="H16" s="145">
        <v>11</v>
      </c>
      <c r="I16" s="145">
        <v>70</v>
      </c>
      <c r="J16" s="145">
        <v>187</v>
      </c>
      <c r="K16" s="144">
        <v>1.1627906976744187</v>
      </c>
      <c r="L16" s="144">
        <v>0.38759689922480622</v>
      </c>
      <c r="M16" s="144">
        <v>2.7131782945736433</v>
      </c>
      <c r="N16" s="144">
        <v>4.2635658914728678</v>
      </c>
      <c r="O16" s="144">
        <v>27.131782945736433</v>
      </c>
      <c r="P16" s="144">
        <v>72.48062015503875</v>
      </c>
      <c r="Q16" s="143">
        <v>23.333333333333332</v>
      </c>
    </row>
    <row r="17" spans="1:20" x14ac:dyDescent="0.35">
      <c r="B17" s="147" t="s">
        <v>122</v>
      </c>
      <c r="C17" s="145">
        <v>1324</v>
      </c>
      <c r="D17" s="146">
        <v>0</v>
      </c>
      <c r="E17" s="145">
        <v>23</v>
      </c>
      <c r="F17" s="145">
        <v>9</v>
      </c>
      <c r="G17" s="145">
        <v>11</v>
      </c>
      <c r="H17" s="145">
        <v>43</v>
      </c>
      <c r="I17" s="145">
        <v>133</v>
      </c>
      <c r="J17" s="145">
        <v>167</v>
      </c>
      <c r="K17" s="144">
        <v>1.7371601208459215</v>
      </c>
      <c r="L17" s="144">
        <v>0.6797583081570997</v>
      </c>
      <c r="M17" s="144">
        <v>0.8308157099697886</v>
      </c>
      <c r="N17" s="144">
        <v>3.2477341389728096</v>
      </c>
      <c r="O17" s="144">
        <v>10.045317220543806</v>
      </c>
      <c r="P17" s="144">
        <v>12.613293051359516</v>
      </c>
      <c r="Q17" s="143">
        <v>5.7826086956521738</v>
      </c>
    </row>
    <row r="18" spans="1:20" x14ac:dyDescent="0.35">
      <c r="B18" s="142" t="s">
        <v>121</v>
      </c>
      <c r="C18" s="140">
        <v>6363</v>
      </c>
      <c r="D18" s="141">
        <v>0</v>
      </c>
      <c r="E18" s="140">
        <v>49</v>
      </c>
      <c r="F18" s="140">
        <v>28</v>
      </c>
      <c r="G18" s="140">
        <v>36</v>
      </c>
      <c r="H18" s="140">
        <v>113</v>
      </c>
      <c r="I18" s="140">
        <v>482</v>
      </c>
      <c r="J18" s="140">
        <v>167</v>
      </c>
      <c r="K18" s="139">
        <v>0.77007700770077003</v>
      </c>
      <c r="L18" s="139">
        <v>0.44004400440044</v>
      </c>
      <c r="M18" s="139">
        <v>0.56577086280056577</v>
      </c>
      <c r="N18" s="139">
        <v>1.775891874901776</v>
      </c>
      <c r="O18" s="139">
        <v>7.5750432186075747</v>
      </c>
      <c r="P18" s="139">
        <v>2.6245481691026242</v>
      </c>
      <c r="Q18" s="138">
        <v>9.8367346938775508</v>
      </c>
    </row>
    <row r="20" spans="1:20" s="152" customFormat="1" ht="26" x14ac:dyDescent="0.35">
      <c r="A20" s="159"/>
      <c r="B20" s="158" t="s">
        <v>128</v>
      </c>
      <c r="C20" s="156" t="s">
        <v>7</v>
      </c>
      <c r="D20" s="156" t="s">
        <v>8</v>
      </c>
      <c r="E20" s="156" t="s">
        <v>9</v>
      </c>
      <c r="F20" s="156" t="s">
        <v>10</v>
      </c>
      <c r="G20" s="156" t="s">
        <v>11</v>
      </c>
      <c r="H20" s="156" t="s">
        <v>12</v>
      </c>
      <c r="I20" s="157" t="s">
        <v>107</v>
      </c>
      <c r="J20" s="157" t="s">
        <v>108</v>
      </c>
      <c r="K20" s="156" t="s">
        <v>0</v>
      </c>
      <c r="L20" s="156" t="s">
        <v>1</v>
      </c>
      <c r="M20" s="156" t="s">
        <v>2</v>
      </c>
      <c r="N20" s="156" t="s">
        <v>3</v>
      </c>
      <c r="O20" s="156" t="s">
        <v>4</v>
      </c>
      <c r="P20" s="156" t="s">
        <v>5</v>
      </c>
      <c r="Q20" s="155" t="s">
        <v>6</v>
      </c>
      <c r="R20" s="154"/>
      <c r="S20" s="154"/>
      <c r="T20" s="153"/>
    </row>
    <row r="21" spans="1:20" x14ac:dyDescent="0.35">
      <c r="B21" s="147" t="s">
        <v>17</v>
      </c>
      <c r="C21" s="150">
        <v>11998.67</v>
      </c>
      <c r="D21" s="151">
        <v>0</v>
      </c>
      <c r="E21" s="150">
        <v>89</v>
      </c>
      <c r="F21" s="150">
        <v>50</v>
      </c>
      <c r="G21" s="150">
        <v>61</v>
      </c>
      <c r="H21" s="150">
        <v>200</v>
      </c>
      <c r="I21" s="150">
        <v>813</v>
      </c>
      <c r="J21" s="150">
        <v>700.5</v>
      </c>
      <c r="K21" s="149">
        <v>0.74174887716721938</v>
      </c>
      <c r="L21" s="149">
        <v>0.41671285234113448</v>
      </c>
      <c r="M21" s="149">
        <v>0.50838967985618411</v>
      </c>
      <c r="N21" s="149">
        <v>1.6668514093645379</v>
      </c>
      <c r="O21" s="149">
        <v>6.7757509790668466</v>
      </c>
      <c r="P21" s="149">
        <v>5.8381470612992938</v>
      </c>
      <c r="Q21" s="148">
        <v>9.1348314606741567</v>
      </c>
      <c r="R21" s="134">
        <f>J21/F21</f>
        <v>14.01</v>
      </c>
    </row>
    <row r="22" spans="1:20" x14ac:dyDescent="0.35">
      <c r="B22" s="147" t="s">
        <v>125</v>
      </c>
      <c r="C22" s="145">
        <v>2165.35</v>
      </c>
      <c r="D22" s="146">
        <v>0</v>
      </c>
      <c r="E22" s="145">
        <v>14</v>
      </c>
      <c r="F22" s="145">
        <v>6</v>
      </c>
      <c r="G22" s="145">
        <v>12</v>
      </c>
      <c r="H22" s="145">
        <v>32</v>
      </c>
      <c r="I22" s="145">
        <v>86</v>
      </c>
      <c r="J22" s="145">
        <v>77</v>
      </c>
      <c r="K22" s="144">
        <v>0.64654674763894981</v>
      </c>
      <c r="L22" s="144">
        <v>0.27709146327383566</v>
      </c>
      <c r="M22" s="144">
        <v>0.55418292654767132</v>
      </c>
      <c r="N22" s="144">
        <v>1.4778211374604566</v>
      </c>
      <c r="O22" s="144">
        <v>3.9716443069249778</v>
      </c>
      <c r="P22" s="144">
        <v>3.5560071120142243</v>
      </c>
      <c r="Q22" s="143">
        <v>6.1428571428571432</v>
      </c>
    </row>
    <row r="23" spans="1:20" x14ac:dyDescent="0.35">
      <c r="B23" s="147" t="s">
        <v>124</v>
      </c>
      <c r="C23" s="145">
        <v>1785</v>
      </c>
      <c r="D23" s="146">
        <v>0</v>
      </c>
      <c r="E23" s="145">
        <v>6</v>
      </c>
      <c r="F23" s="145">
        <v>6</v>
      </c>
      <c r="G23" s="145">
        <v>3</v>
      </c>
      <c r="H23" s="145">
        <v>15</v>
      </c>
      <c r="I23" s="145">
        <v>174</v>
      </c>
      <c r="J23" s="145">
        <v>84</v>
      </c>
      <c r="K23" s="144">
        <v>0.33613445378151263</v>
      </c>
      <c r="L23" s="144">
        <v>0.33613445378151263</v>
      </c>
      <c r="M23" s="144">
        <v>0.16806722689075632</v>
      </c>
      <c r="N23" s="144">
        <v>0.84033613445378152</v>
      </c>
      <c r="O23" s="144">
        <v>9.7478991596638664</v>
      </c>
      <c r="P23" s="144">
        <v>4.7058823529411766</v>
      </c>
      <c r="Q23" s="143">
        <v>29</v>
      </c>
    </row>
    <row r="24" spans="1:20" x14ac:dyDescent="0.35">
      <c r="B24" s="147" t="s">
        <v>15</v>
      </c>
      <c r="C24" s="145">
        <v>8048.32</v>
      </c>
      <c r="D24" s="146">
        <v>0</v>
      </c>
      <c r="E24" s="145">
        <v>69</v>
      </c>
      <c r="F24" s="145">
        <v>38</v>
      </c>
      <c r="G24" s="145">
        <v>46</v>
      </c>
      <c r="H24" s="145">
        <v>153</v>
      </c>
      <c r="I24" s="145">
        <v>553</v>
      </c>
      <c r="J24" s="145">
        <v>539.5</v>
      </c>
      <c r="K24" s="144">
        <v>0.85732177647012042</v>
      </c>
      <c r="L24" s="144">
        <v>0.47214822472267504</v>
      </c>
      <c r="M24" s="144">
        <v>0.57154785098008032</v>
      </c>
      <c r="N24" s="144">
        <v>1.901017852172876</v>
      </c>
      <c r="O24" s="144">
        <v>6.8709991650431403</v>
      </c>
      <c r="P24" s="144">
        <v>6.7032622957337678</v>
      </c>
      <c r="Q24" s="143">
        <v>8.0144927536231876</v>
      </c>
    </row>
    <row r="25" spans="1:20" x14ac:dyDescent="0.35">
      <c r="B25" s="147" t="s">
        <v>123</v>
      </c>
      <c r="C25" s="145">
        <v>436</v>
      </c>
      <c r="D25" s="146">
        <v>0</v>
      </c>
      <c r="E25" s="145">
        <v>7</v>
      </c>
      <c r="F25" s="145">
        <v>1</v>
      </c>
      <c r="G25" s="145">
        <v>2</v>
      </c>
      <c r="H25" s="145">
        <v>10</v>
      </c>
      <c r="I25" s="145">
        <v>79</v>
      </c>
      <c r="J25" s="145">
        <v>65.5</v>
      </c>
      <c r="K25" s="144">
        <v>1.6055045871559634</v>
      </c>
      <c r="L25" s="144">
        <v>0.22935779816513763</v>
      </c>
      <c r="M25" s="144">
        <v>0.45871559633027525</v>
      </c>
      <c r="N25" s="144">
        <v>2.2935779816513762</v>
      </c>
      <c r="O25" s="144">
        <v>18.11926605504587</v>
      </c>
      <c r="P25" s="144">
        <v>15.022935779816512</v>
      </c>
      <c r="Q25" s="143">
        <v>11.285714285714286</v>
      </c>
    </row>
    <row r="26" spans="1:20" x14ac:dyDescent="0.35">
      <c r="B26" s="147" t="s">
        <v>122</v>
      </c>
      <c r="C26" s="145">
        <v>1680</v>
      </c>
      <c r="D26" s="146">
        <v>0</v>
      </c>
      <c r="E26" s="145">
        <v>21</v>
      </c>
      <c r="F26" s="145">
        <v>7</v>
      </c>
      <c r="G26" s="145">
        <v>6</v>
      </c>
      <c r="H26" s="145">
        <v>34</v>
      </c>
      <c r="I26" s="145">
        <v>134</v>
      </c>
      <c r="J26" s="145">
        <v>74</v>
      </c>
      <c r="K26" s="144">
        <v>1.25</v>
      </c>
      <c r="L26" s="144">
        <v>0.41666666666666669</v>
      </c>
      <c r="M26" s="144">
        <v>0.35714285714285715</v>
      </c>
      <c r="N26" s="144">
        <v>2.0238095238095237</v>
      </c>
      <c r="O26" s="144">
        <v>7.9761904761904754</v>
      </c>
      <c r="P26" s="144">
        <v>4.4047619047619051</v>
      </c>
      <c r="Q26" s="143">
        <v>6.3809523809523814</v>
      </c>
    </row>
    <row r="27" spans="1:20" x14ac:dyDescent="0.35">
      <c r="B27" s="142" t="s">
        <v>121</v>
      </c>
      <c r="C27" s="140">
        <v>5932.32</v>
      </c>
      <c r="D27" s="141">
        <v>0</v>
      </c>
      <c r="E27" s="140">
        <v>41</v>
      </c>
      <c r="F27" s="140">
        <v>30</v>
      </c>
      <c r="G27" s="140">
        <v>38</v>
      </c>
      <c r="H27" s="140">
        <v>109</v>
      </c>
      <c r="I27" s="140">
        <v>340</v>
      </c>
      <c r="J27" s="140">
        <v>400</v>
      </c>
      <c r="K27" s="139">
        <v>0.69112927151603432</v>
      </c>
      <c r="L27" s="139">
        <v>0.50570434501173234</v>
      </c>
      <c r="M27" s="139">
        <v>0.64055883701486094</v>
      </c>
      <c r="N27" s="139">
        <v>1.8373924535426276</v>
      </c>
      <c r="O27" s="139">
        <v>5.7313159101329667</v>
      </c>
      <c r="P27" s="139">
        <v>6.7427246001564312</v>
      </c>
      <c r="Q27" s="138">
        <v>8.2926829268292686</v>
      </c>
    </row>
    <row r="28" spans="1:20" x14ac:dyDescent="0.35">
      <c r="T28" s="160"/>
    </row>
    <row r="29" spans="1:20" s="152" customFormat="1" ht="26" x14ac:dyDescent="0.35">
      <c r="A29" s="159"/>
      <c r="B29" s="158" t="s">
        <v>127</v>
      </c>
      <c r="C29" s="156" t="s">
        <v>7</v>
      </c>
      <c r="D29" s="156" t="s">
        <v>8</v>
      </c>
      <c r="E29" s="156" t="s">
        <v>9</v>
      </c>
      <c r="F29" s="156" t="s">
        <v>10</v>
      </c>
      <c r="G29" s="156" t="s">
        <v>11</v>
      </c>
      <c r="H29" s="156" t="s">
        <v>12</v>
      </c>
      <c r="I29" s="157" t="s">
        <v>107</v>
      </c>
      <c r="J29" s="157" t="s">
        <v>108</v>
      </c>
      <c r="K29" s="156" t="s">
        <v>0</v>
      </c>
      <c r="L29" s="156" t="s">
        <v>1</v>
      </c>
      <c r="M29" s="156" t="s">
        <v>2</v>
      </c>
      <c r="N29" s="156" t="s">
        <v>3</v>
      </c>
      <c r="O29" s="156" t="s">
        <v>4</v>
      </c>
      <c r="P29" s="156" t="s">
        <v>5</v>
      </c>
      <c r="Q29" s="155" t="s">
        <v>6</v>
      </c>
      <c r="R29" s="154"/>
      <c r="S29" s="154"/>
      <c r="T29" s="153"/>
    </row>
    <row r="30" spans="1:20" x14ac:dyDescent="0.35">
      <c r="B30" s="147" t="s">
        <v>17</v>
      </c>
      <c r="C30" s="150">
        <v>10191.51</v>
      </c>
      <c r="D30" s="151">
        <v>1</v>
      </c>
      <c r="E30" s="150">
        <v>139</v>
      </c>
      <c r="F30" s="150">
        <v>80</v>
      </c>
      <c r="G30" s="150">
        <v>155</v>
      </c>
      <c r="H30" s="150">
        <v>375</v>
      </c>
      <c r="I30" s="150">
        <v>1722.75</v>
      </c>
      <c r="J30" s="150">
        <v>1213</v>
      </c>
      <c r="K30" s="149">
        <v>1.3638803278415073</v>
      </c>
      <c r="L30" s="149">
        <v>0.78496709516057972</v>
      </c>
      <c r="M30" s="149">
        <v>1.5208737468736233</v>
      </c>
      <c r="N30" s="149">
        <v>3.6795332585652174</v>
      </c>
      <c r="O30" s="149">
        <v>16.903775789848609</v>
      </c>
      <c r="P30" s="149">
        <v>11.902063580372289</v>
      </c>
      <c r="Q30" s="148">
        <v>12.393884892086332</v>
      </c>
      <c r="R30" s="134">
        <f>J30/F30</f>
        <v>15.1625</v>
      </c>
    </row>
    <row r="31" spans="1:20" x14ac:dyDescent="0.35">
      <c r="B31" s="147" t="s">
        <v>125</v>
      </c>
      <c r="C31" s="145">
        <v>2246.85</v>
      </c>
      <c r="D31" s="146">
        <v>0</v>
      </c>
      <c r="E31" s="145">
        <v>24</v>
      </c>
      <c r="F31" s="145">
        <v>9</v>
      </c>
      <c r="G31" s="145">
        <v>58</v>
      </c>
      <c r="H31" s="145">
        <v>91</v>
      </c>
      <c r="I31" s="145">
        <v>447</v>
      </c>
      <c r="J31" s="145">
        <v>96</v>
      </c>
      <c r="K31" s="144">
        <v>1.0681620935977034</v>
      </c>
      <c r="L31" s="144">
        <v>0.40056078509913878</v>
      </c>
      <c r="M31" s="144">
        <v>2.5813917261944499</v>
      </c>
      <c r="N31" s="144">
        <v>4.0501146048912924</v>
      </c>
      <c r="O31" s="144">
        <v>19.894518993257226</v>
      </c>
      <c r="P31" s="144">
        <v>4.2726483743908137</v>
      </c>
      <c r="Q31" s="143">
        <v>18.625</v>
      </c>
    </row>
    <row r="32" spans="1:20" x14ac:dyDescent="0.35">
      <c r="B32" s="147" t="s">
        <v>124</v>
      </c>
      <c r="C32" s="145">
        <v>1862.1599999999999</v>
      </c>
      <c r="D32" s="146">
        <v>1</v>
      </c>
      <c r="E32" s="145">
        <v>9</v>
      </c>
      <c r="F32" s="145">
        <v>14</v>
      </c>
      <c r="G32" s="145">
        <v>9</v>
      </c>
      <c r="H32" s="145">
        <v>33</v>
      </c>
      <c r="I32" s="145">
        <v>54</v>
      </c>
      <c r="J32" s="145">
        <v>68</v>
      </c>
      <c r="K32" s="144">
        <v>0.48330970485887359</v>
      </c>
      <c r="L32" s="144">
        <v>0.75181509644713673</v>
      </c>
      <c r="M32" s="144">
        <v>0.48330970485887359</v>
      </c>
      <c r="N32" s="144">
        <v>1.7721355844825366</v>
      </c>
      <c r="O32" s="144">
        <v>2.8998582291532413</v>
      </c>
      <c r="P32" s="144">
        <v>3.6516733256003784</v>
      </c>
      <c r="Q32" s="143">
        <v>6</v>
      </c>
    </row>
    <row r="33" spans="1:20" x14ac:dyDescent="0.35">
      <c r="B33" s="147" t="s">
        <v>15</v>
      </c>
      <c r="C33" s="145">
        <v>6082.5</v>
      </c>
      <c r="D33" s="146">
        <v>0</v>
      </c>
      <c r="E33" s="145">
        <v>106</v>
      </c>
      <c r="F33" s="145">
        <v>57</v>
      </c>
      <c r="G33" s="145">
        <v>88</v>
      </c>
      <c r="H33" s="145">
        <v>251</v>
      </c>
      <c r="I33" s="145">
        <v>1221.75</v>
      </c>
      <c r="J33" s="145">
        <v>1049</v>
      </c>
      <c r="K33" s="144">
        <v>1.7427044800657623</v>
      </c>
      <c r="L33" s="144">
        <v>0.93711467324291009</v>
      </c>
      <c r="M33" s="144">
        <v>1.4467735306206331</v>
      </c>
      <c r="N33" s="144">
        <v>4.1265926839293057</v>
      </c>
      <c r="O33" s="144">
        <v>20.086313193588161</v>
      </c>
      <c r="P33" s="144">
        <v>17.246198109330045</v>
      </c>
      <c r="Q33" s="143">
        <v>11.525943396226415</v>
      </c>
    </row>
    <row r="34" spans="1:20" x14ac:dyDescent="0.35">
      <c r="B34" s="147" t="s">
        <v>123</v>
      </c>
      <c r="C34" s="145">
        <v>506</v>
      </c>
      <c r="D34" s="146">
        <v>0</v>
      </c>
      <c r="E34" s="145">
        <v>13</v>
      </c>
      <c r="F34" s="145">
        <v>4</v>
      </c>
      <c r="G34" s="145">
        <v>4</v>
      </c>
      <c r="H34" s="145">
        <v>21</v>
      </c>
      <c r="I34" s="145">
        <v>149.75</v>
      </c>
      <c r="J34" s="145">
        <v>84</v>
      </c>
      <c r="K34" s="144">
        <v>2.5691699604743086</v>
      </c>
      <c r="L34" s="144">
        <v>0.79051383399209485</v>
      </c>
      <c r="M34" s="144">
        <v>0.79051383399209485</v>
      </c>
      <c r="N34" s="144">
        <v>4.150197628458498</v>
      </c>
      <c r="O34" s="144">
        <v>29.594861660079054</v>
      </c>
      <c r="P34" s="144">
        <v>16.600790513833992</v>
      </c>
      <c r="Q34" s="143">
        <v>11.51923076923077</v>
      </c>
    </row>
    <row r="35" spans="1:20" x14ac:dyDescent="0.35">
      <c r="B35" s="147" t="s">
        <v>122</v>
      </c>
      <c r="C35" s="145">
        <v>2056.5</v>
      </c>
      <c r="D35" s="146">
        <v>0</v>
      </c>
      <c r="E35" s="145">
        <v>40</v>
      </c>
      <c r="F35" s="145">
        <v>9</v>
      </c>
      <c r="G35" s="145">
        <v>36</v>
      </c>
      <c r="H35" s="145">
        <v>85</v>
      </c>
      <c r="I35" s="145">
        <v>194</v>
      </c>
      <c r="J35" s="145">
        <v>26</v>
      </c>
      <c r="K35" s="144">
        <v>1.9450522732798445</v>
      </c>
      <c r="L35" s="144">
        <v>0.43763676148796499</v>
      </c>
      <c r="M35" s="144">
        <v>1.7505470459518599</v>
      </c>
      <c r="N35" s="144">
        <v>4.1332360807196693</v>
      </c>
      <c r="O35" s="144">
        <v>9.4335035254072448</v>
      </c>
      <c r="P35" s="144">
        <v>1.2642839776318988</v>
      </c>
      <c r="Q35" s="143">
        <v>4.8499999999999996</v>
      </c>
    </row>
    <row r="36" spans="1:20" x14ac:dyDescent="0.35">
      <c r="B36" s="142" t="s">
        <v>121</v>
      </c>
      <c r="C36" s="140">
        <v>3520</v>
      </c>
      <c r="D36" s="141">
        <v>0</v>
      </c>
      <c r="E36" s="140">
        <v>53</v>
      </c>
      <c r="F36" s="140">
        <v>44</v>
      </c>
      <c r="G36" s="140">
        <v>48</v>
      </c>
      <c r="H36" s="140">
        <v>145</v>
      </c>
      <c r="I36" s="140">
        <v>878</v>
      </c>
      <c r="J36" s="140">
        <v>939</v>
      </c>
      <c r="K36" s="139">
        <v>1.5056818181818181</v>
      </c>
      <c r="L36" s="139">
        <v>1.25</v>
      </c>
      <c r="M36" s="139">
        <v>1.3636363636363635</v>
      </c>
      <c r="N36" s="139">
        <v>4.1193181818181817</v>
      </c>
      <c r="O36" s="139">
        <v>24.943181818181817</v>
      </c>
      <c r="P36" s="139">
        <v>26.676136363636367</v>
      </c>
      <c r="Q36" s="138">
        <v>16.566037735849058</v>
      </c>
    </row>
    <row r="38" spans="1:20" s="152" customFormat="1" ht="26" x14ac:dyDescent="0.35">
      <c r="A38" s="159"/>
      <c r="B38" s="158" t="s">
        <v>126</v>
      </c>
      <c r="C38" s="156" t="s">
        <v>7</v>
      </c>
      <c r="D38" s="156" t="s">
        <v>8</v>
      </c>
      <c r="E38" s="156" t="s">
        <v>9</v>
      </c>
      <c r="F38" s="156" t="s">
        <v>10</v>
      </c>
      <c r="G38" s="156" t="s">
        <v>11</v>
      </c>
      <c r="H38" s="156" t="s">
        <v>12</v>
      </c>
      <c r="I38" s="157" t="s">
        <v>107</v>
      </c>
      <c r="J38" s="157" t="s">
        <v>108</v>
      </c>
      <c r="K38" s="156" t="s">
        <v>0</v>
      </c>
      <c r="L38" s="156" t="s">
        <v>1</v>
      </c>
      <c r="M38" s="156" t="s">
        <v>2</v>
      </c>
      <c r="N38" s="156" t="s">
        <v>3</v>
      </c>
      <c r="O38" s="156" t="s">
        <v>4</v>
      </c>
      <c r="P38" s="156" t="s">
        <v>5</v>
      </c>
      <c r="Q38" s="155" t="s">
        <v>6</v>
      </c>
      <c r="R38" s="154"/>
      <c r="S38" s="154"/>
      <c r="T38" s="153"/>
    </row>
    <row r="39" spans="1:20" x14ac:dyDescent="0.35">
      <c r="B39" s="147" t="s">
        <v>17</v>
      </c>
      <c r="C39" s="150">
        <v>12171.039999999999</v>
      </c>
      <c r="D39" s="151">
        <v>0</v>
      </c>
      <c r="E39" s="150">
        <v>112</v>
      </c>
      <c r="F39" s="150">
        <v>64</v>
      </c>
      <c r="G39" s="150">
        <v>99</v>
      </c>
      <c r="H39" s="150">
        <v>275</v>
      </c>
      <c r="I39" s="150">
        <v>2111</v>
      </c>
      <c r="J39" s="150">
        <v>779</v>
      </c>
      <c r="K39" s="149">
        <v>0.92021717125241564</v>
      </c>
      <c r="L39" s="149">
        <v>0.52583838357280888</v>
      </c>
      <c r="M39" s="149">
        <v>0.81340624958918872</v>
      </c>
      <c r="N39" s="149">
        <v>2.2594618044144132</v>
      </c>
      <c r="O39" s="149">
        <v>17.34445043315937</v>
      </c>
      <c r="P39" s="149">
        <v>6.4004390750502838</v>
      </c>
      <c r="Q39" s="148">
        <v>18.848214285714285</v>
      </c>
      <c r="R39" s="134">
        <f>J39/F39</f>
        <v>12.171875</v>
      </c>
    </row>
    <row r="40" spans="1:20" x14ac:dyDescent="0.35">
      <c r="B40" s="147" t="s">
        <v>125</v>
      </c>
      <c r="C40" s="145">
        <v>2319</v>
      </c>
      <c r="D40" s="146">
        <v>0</v>
      </c>
      <c r="E40" s="145">
        <v>12</v>
      </c>
      <c r="F40" s="145">
        <v>5</v>
      </c>
      <c r="G40" s="145">
        <v>16</v>
      </c>
      <c r="H40" s="145">
        <v>33</v>
      </c>
      <c r="I40" s="145">
        <v>237</v>
      </c>
      <c r="J40" s="145">
        <v>149</v>
      </c>
      <c r="K40" s="144">
        <v>0.51746442432082795</v>
      </c>
      <c r="L40" s="144">
        <v>0.21561017680034494</v>
      </c>
      <c r="M40" s="144">
        <v>0.68995256576110398</v>
      </c>
      <c r="N40" s="144">
        <v>1.4230271668822769</v>
      </c>
      <c r="O40" s="144">
        <v>10.219922380336351</v>
      </c>
      <c r="P40" s="144">
        <v>6.4251832686502812</v>
      </c>
      <c r="Q40" s="143">
        <v>19.75</v>
      </c>
    </row>
    <row r="41" spans="1:20" x14ac:dyDescent="0.35">
      <c r="B41" s="147" t="s">
        <v>124</v>
      </c>
      <c r="C41" s="145">
        <v>1850.92</v>
      </c>
      <c r="D41" s="146">
        <v>0</v>
      </c>
      <c r="E41" s="145">
        <v>5</v>
      </c>
      <c r="F41" s="145">
        <v>9</v>
      </c>
      <c r="G41" s="145">
        <v>10</v>
      </c>
      <c r="H41" s="145">
        <v>24</v>
      </c>
      <c r="I41" s="145">
        <v>24</v>
      </c>
      <c r="J41" s="145">
        <v>66</v>
      </c>
      <c r="K41" s="144">
        <v>0.27013593240118428</v>
      </c>
      <c r="L41" s="144">
        <v>0.4862446783221317</v>
      </c>
      <c r="M41" s="144">
        <v>0.54027186480236855</v>
      </c>
      <c r="N41" s="144">
        <v>1.2966524755256845</v>
      </c>
      <c r="O41" s="144">
        <v>1.2966524755256845</v>
      </c>
      <c r="P41" s="144">
        <v>3.565794307695632</v>
      </c>
      <c r="Q41" s="143">
        <v>4.8</v>
      </c>
    </row>
    <row r="42" spans="1:20" x14ac:dyDescent="0.35">
      <c r="B42" s="147" t="s">
        <v>15</v>
      </c>
      <c r="C42" s="145">
        <v>8001.12</v>
      </c>
      <c r="D42" s="146">
        <v>0</v>
      </c>
      <c r="E42" s="145">
        <v>95</v>
      </c>
      <c r="F42" s="145">
        <v>50</v>
      </c>
      <c r="G42" s="145">
        <v>73</v>
      </c>
      <c r="H42" s="145">
        <v>218</v>
      </c>
      <c r="I42" s="145">
        <v>1850</v>
      </c>
      <c r="J42" s="145">
        <v>564</v>
      </c>
      <c r="K42" s="144">
        <v>1.1873337732717419</v>
      </c>
      <c r="L42" s="144">
        <v>0.62491251224828526</v>
      </c>
      <c r="M42" s="144">
        <v>0.91237226788249637</v>
      </c>
      <c r="N42" s="144">
        <v>2.7246185534025238</v>
      </c>
      <c r="O42" s="144">
        <v>23.121762953186554</v>
      </c>
      <c r="P42" s="144">
        <v>7.0490131381606576</v>
      </c>
      <c r="Q42" s="143">
        <v>19.473684210526315</v>
      </c>
    </row>
    <row r="43" spans="1:20" x14ac:dyDescent="0.35">
      <c r="B43" s="147" t="s">
        <v>123</v>
      </c>
      <c r="C43" s="145">
        <v>377</v>
      </c>
      <c r="D43" s="146">
        <v>0</v>
      </c>
      <c r="E43" s="145">
        <v>12</v>
      </c>
      <c r="F43" s="145">
        <v>2</v>
      </c>
      <c r="G43" s="145">
        <v>3</v>
      </c>
      <c r="H43" s="145">
        <v>17</v>
      </c>
      <c r="I43" s="145">
        <v>152</v>
      </c>
      <c r="J43" s="145">
        <v>13</v>
      </c>
      <c r="K43" s="144">
        <v>3.183023872679045</v>
      </c>
      <c r="L43" s="144">
        <v>0.53050397877984079</v>
      </c>
      <c r="M43" s="144">
        <v>0.79575596816976124</v>
      </c>
      <c r="N43" s="144">
        <v>4.5092838196286467</v>
      </c>
      <c r="O43" s="144">
        <v>40.318302387267906</v>
      </c>
      <c r="P43" s="144">
        <v>3.4482758620689653</v>
      </c>
      <c r="Q43" s="143">
        <v>12.666666666666666</v>
      </c>
    </row>
    <row r="44" spans="1:20" x14ac:dyDescent="0.35">
      <c r="B44" s="147" t="s">
        <v>122</v>
      </c>
      <c r="C44" s="145">
        <v>1792</v>
      </c>
      <c r="D44" s="146">
        <v>0</v>
      </c>
      <c r="E44" s="145">
        <v>17</v>
      </c>
      <c r="F44" s="145">
        <v>6</v>
      </c>
      <c r="G44" s="145">
        <v>18</v>
      </c>
      <c r="H44" s="145">
        <v>41</v>
      </c>
      <c r="I44" s="145">
        <v>382</v>
      </c>
      <c r="J44" s="145">
        <v>131</v>
      </c>
      <c r="K44" s="144">
        <v>0.94866071428571419</v>
      </c>
      <c r="L44" s="144">
        <v>0.33482142857142855</v>
      </c>
      <c r="M44" s="144">
        <v>1.0044642857142858</v>
      </c>
      <c r="N44" s="144">
        <v>2.2879464285714284</v>
      </c>
      <c r="O44" s="144">
        <v>21.316964285714285</v>
      </c>
      <c r="P44" s="144">
        <v>7.3102678571428577</v>
      </c>
      <c r="Q44" s="143">
        <v>22.470588235294116</v>
      </c>
    </row>
    <row r="45" spans="1:20" x14ac:dyDescent="0.35">
      <c r="B45" s="142" t="s">
        <v>121</v>
      </c>
      <c r="C45" s="140">
        <v>5832.12</v>
      </c>
      <c r="D45" s="141">
        <v>0</v>
      </c>
      <c r="E45" s="140">
        <v>66</v>
      </c>
      <c r="F45" s="140">
        <v>42</v>
      </c>
      <c r="G45" s="140">
        <v>52</v>
      </c>
      <c r="H45" s="140">
        <v>160</v>
      </c>
      <c r="I45" s="140">
        <v>1316</v>
      </c>
      <c r="J45" s="140">
        <v>420</v>
      </c>
      <c r="K45" s="139">
        <v>1.131663957531738</v>
      </c>
      <c r="L45" s="139">
        <v>0.72014979115656053</v>
      </c>
      <c r="M45" s="139">
        <v>0.89161402714621785</v>
      </c>
      <c r="N45" s="139">
        <v>2.7434277758345162</v>
      </c>
      <c r="O45" s="139">
        <v>22.564693456238899</v>
      </c>
      <c r="P45" s="139">
        <v>7.2014979115656059</v>
      </c>
      <c r="Q45" s="138">
        <v>19.939393939393938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U62"/>
  <sheetViews>
    <sheetView zoomScaleNormal="100" workbookViewId="0"/>
  </sheetViews>
  <sheetFormatPr defaultRowHeight="14.5" x14ac:dyDescent="0.35"/>
  <cols>
    <col min="1" max="1" width="2.7265625" style="5" customWidth="1"/>
    <col min="2" max="2" width="8.7265625" style="5" customWidth="1"/>
    <col min="3" max="3" width="15.7265625" style="5" customWidth="1"/>
    <col min="4" max="4" width="8.7265625" style="5" customWidth="1"/>
    <col min="5" max="5" width="8.7265625" style="12" customWidth="1"/>
    <col min="6" max="19" width="8.7265625" style="5" customWidth="1"/>
  </cols>
  <sheetData>
    <row r="1" spans="2:21" x14ac:dyDescent="0.35">
      <c r="T1" s="5"/>
    </row>
    <row r="2" spans="2:21" ht="26" x14ac:dyDescent="0.35">
      <c r="B2" s="23" t="s">
        <v>110</v>
      </c>
      <c r="C2" s="24"/>
      <c r="D2" s="24" t="s">
        <v>18</v>
      </c>
      <c r="E2" s="24" t="s">
        <v>7</v>
      </c>
      <c r="F2" s="24" t="s">
        <v>8</v>
      </c>
      <c r="G2" s="24" t="s">
        <v>9</v>
      </c>
      <c r="H2" s="24" t="s">
        <v>10</v>
      </c>
      <c r="I2" s="24" t="s">
        <v>11</v>
      </c>
      <c r="J2" s="24" t="s">
        <v>12</v>
      </c>
      <c r="K2" s="25" t="s">
        <v>107</v>
      </c>
      <c r="L2" s="25" t="s">
        <v>116</v>
      </c>
      <c r="M2" s="24" t="s">
        <v>0</v>
      </c>
      <c r="N2" s="24" t="s">
        <v>1</v>
      </c>
      <c r="O2" s="24" t="s">
        <v>2</v>
      </c>
      <c r="P2" s="24" t="s">
        <v>3</v>
      </c>
      <c r="Q2" s="24" t="s">
        <v>4</v>
      </c>
      <c r="R2" s="25" t="s">
        <v>115</v>
      </c>
      <c r="S2" s="26" t="s">
        <v>6</v>
      </c>
    </row>
    <row r="3" spans="2:21" x14ac:dyDescent="0.35">
      <c r="B3" s="10"/>
      <c r="C3" s="11"/>
      <c r="D3" s="6" t="s">
        <v>19</v>
      </c>
      <c r="E3" s="9">
        <v>382</v>
      </c>
      <c r="F3" s="9">
        <v>0</v>
      </c>
      <c r="G3" s="9">
        <v>6</v>
      </c>
      <c r="H3" s="9">
        <v>1</v>
      </c>
      <c r="I3" s="9">
        <v>0</v>
      </c>
      <c r="J3" s="81">
        <v>7</v>
      </c>
      <c r="K3" s="9">
        <v>62</v>
      </c>
      <c r="L3" s="9">
        <v>13</v>
      </c>
      <c r="M3" s="8">
        <v>1.5706806282722514</v>
      </c>
      <c r="N3" s="8">
        <v>0.26178010471204188</v>
      </c>
      <c r="O3" s="8">
        <v>0</v>
      </c>
      <c r="P3" s="85">
        <v>1.8324607329842932</v>
      </c>
      <c r="Q3" s="8">
        <v>16.230366492146597</v>
      </c>
      <c r="R3" s="8">
        <v>3.4031413612565444</v>
      </c>
      <c r="S3" s="43">
        <v>10.333333333333334</v>
      </c>
    </row>
    <row r="4" spans="2:21" x14ac:dyDescent="0.35">
      <c r="B4" s="10"/>
      <c r="C4" s="11"/>
      <c r="D4" s="6" t="s">
        <v>22</v>
      </c>
      <c r="E4" s="9">
        <v>639</v>
      </c>
      <c r="F4" s="9">
        <v>0</v>
      </c>
      <c r="G4" s="9">
        <v>5</v>
      </c>
      <c r="H4" s="9">
        <v>0</v>
      </c>
      <c r="I4" s="9">
        <v>1</v>
      </c>
      <c r="J4" s="81">
        <v>6</v>
      </c>
      <c r="K4" s="9">
        <v>56</v>
      </c>
      <c r="L4" s="9">
        <v>0</v>
      </c>
      <c r="M4" s="8">
        <v>0.78247261345852892</v>
      </c>
      <c r="N4" s="8">
        <v>0</v>
      </c>
      <c r="O4" s="8">
        <v>0.1564945226917058</v>
      </c>
      <c r="P4" s="85">
        <v>0.93896713615023475</v>
      </c>
      <c r="Q4" s="8">
        <v>8.7636932707355246</v>
      </c>
      <c r="R4" s="8">
        <v>0</v>
      </c>
      <c r="S4" s="43">
        <v>11.2</v>
      </c>
    </row>
    <row r="5" spans="2:21" x14ac:dyDescent="0.35">
      <c r="B5" s="10"/>
      <c r="C5" s="11"/>
      <c r="D5" s="6" t="s">
        <v>23</v>
      </c>
      <c r="E5" s="9">
        <v>1248</v>
      </c>
      <c r="F5" s="9">
        <v>0</v>
      </c>
      <c r="G5" s="9">
        <v>1</v>
      </c>
      <c r="H5" s="9">
        <v>0</v>
      </c>
      <c r="I5" s="9">
        <v>0</v>
      </c>
      <c r="J5" s="81">
        <v>1</v>
      </c>
      <c r="K5" s="9">
        <v>14</v>
      </c>
      <c r="L5" s="9">
        <v>0</v>
      </c>
      <c r="M5" s="8">
        <v>8.0128205128205135E-2</v>
      </c>
      <c r="N5" s="8">
        <v>0</v>
      </c>
      <c r="O5" s="8">
        <v>0</v>
      </c>
      <c r="P5" s="85">
        <v>8.0128205128205135E-2</v>
      </c>
      <c r="Q5" s="8">
        <v>1.1217948717948718</v>
      </c>
      <c r="R5" s="8">
        <v>0</v>
      </c>
      <c r="S5" s="43">
        <v>14</v>
      </c>
    </row>
    <row r="6" spans="2:21" x14ac:dyDescent="0.35">
      <c r="B6" s="10"/>
      <c r="C6" s="11"/>
      <c r="D6" s="6" t="s">
        <v>25</v>
      </c>
      <c r="E6" s="9">
        <v>34</v>
      </c>
      <c r="F6" s="9">
        <v>0</v>
      </c>
      <c r="G6" s="9">
        <v>0</v>
      </c>
      <c r="H6" s="9">
        <v>0</v>
      </c>
      <c r="I6" s="9">
        <v>0</v>
      </c>
      <c r="J6" s="81">
        <v>0</v>
      </c>
      <c r="K6" s="9">
        <v>0</v>
      </c>
      <c r="L6" s="9">
        <v>0</v>
      </c>
      <c r="M6" s="8">
        <v>0</v>
      </c>
      <c r="N6" s="8">
        <v>0</v>
      </c>
      <c r="O6" s="8">
        <v>0</v>
      </c>
      <c r="P6" s="85">
        <v>0</v>
      </c>
      <c r="Q6" s="8">
        <v>0</v>
      </c>
      <c r="R6" s="8">
        <v>0</v>
      </c>
      <c r="S6" s="43">
        <v>0</v>
      </c>
    </row>
    <row r="7" spans="2:21" x14ac:dyDescent="0.35">
      <c r="B7" s="10"/>
      <c r="C7" s="11"/>
      <c r="D7" s="126" t="s">
        <v>117</v>
      </c>
      <c r="E7" s="9">
        <v>17</v>
      </c>
      <c r="F7" s="9">
        <v>0</v>
      </c>
      <c r="G7" s="9">
        <v>0</v>
      </c>
      <c r="H7" s="9">
        <v>0</v>
      </c>
      <c r="I7" s="9">
        <v>0</v>
      </c>
      <c r="J7" s="81">
        <v>0</v>
      </c>
      <c r="K7" s="9">
        <v>0</v>
      </c>
      <c r="L7" s="9">
        <v>0</v>
      </c>
      <c r="M7" s="8">
        <v>0</v>
      </c>
      <c r="N7" s="8">
        <v>0</v>
      </c>
      <c r="O7" s="8">
        <v>0</v>
      </c>
      <c r="P7" s="85">
        <v>0</v>
      </c>
      <c r="Q7" s="8">
        <v>0</v>
      </c>
      <c r="R7" s="8">
        <v>0</v>
      </c>
      <c r="S7" s="43">
        <v>0</v>
      </c>
      <c r="U7" s="120"/>
    </row>
    <row r="8" spans="2:21" x14ac:dyDescent="0.35">
      <c r="B8" s="73"/>
      <c r="C8" s="74"/>
      <c r="D8" s="13" t="s">
        <v>106</v>
      </c>
      <c r="E8" s="14">
        <v>2320</v>
      </c>
      <c r="F8" s="14">
        <v>0</v>
      </c>
      <c r="G8" s="14">
        <v>12</v>
      </c>
      <c r="H8" s="14">
        <v>1</v>
      </c>
      <c r="I8" s="14">
        <v>1</v>
      </c>
      <c r="J8" s="14">
        <v>14</v>
      </c>
      <c r="K8" s="82">
        <v>132</v>
      </c>
      <c r="L8" s="82">
        <v>13</v>
      </c>
      <c r="M8" s="15">
        <v>0.51724137931034486</v>
      </c>
      <c r="N8" s="125">
        <v>4.3103448275862072E-2</v>
      </c>
      <c r="O8" s="125">
        <v>4.3103448275862072E-2</v>
      </c>
      <c r="P8" s="16">
        <v>0.60344827586206895</v>
      </c>
      <c r="Q8" s="15">
        <v>5.6896551724137927</v>
      </c>
      <c r="R8" s="15">
        <v>0.56034482758620685</v>
      </c>
      <c r="S8" s="17">
        <v>11</v>
      </c>
      <c r="T8" s="124"/>
    </row>
    <row r="9" spans="2:21" x14ac:dyDescent="0.35">
      <c r="B9" s="75"/>
      <c r="C9" s="76"/>
      <c r="D9" s="18" t="s">
        <v>16</v>
      </c>
      <c r="E9" s="30">
        <v>13913.83</v>
      </c>
      <c r="F9" s="122">
        <v>1</v>
      </c>
      <c r="G9" s="30">
        <v>115</v>
      </c>
      <c r="H9" s="30">
        <v>82</v>
      </c>
      <c r="I9" s="30">
        <v>36</v>
      </c>
      <c r="J9" s="30">
        <v>234</v>
      </c>
      <c r="K9" s="30">
        <v>1293</v>
      </c>
      <c r="L9" s="123">
        <v>1066</v>
      </c>
      <c r="M9" s="32">
        <v>0.82651577603003634</v>
      </c>
      <c r="N9" s="32">
        <v>0.58934168377793894</v>
      </c>
      <c r="O9" s="32">
        <v>0.25873537336592439</v>
      </c>
      <c r="P9" s="32">
        <v>1.6817799268785087</v>
      </c>
      <c r="Q9" s="32">
        <v>9.2929121600594513</v>
      </c>
      <c r="R9" s="32">
        <v>7.6614418891132061</v>
      </c>
      <c r="S9" s="119">
        <v>9.7218045112781954</v>
      </c>
    </row>
    <row r="11" spans="2:21" ht="26" x14ac:dyDescent="0.35">
      <c r="B11" s="23" t="s">
        <v>86</v>
      </c>
      <c r="C11" s="24"/>
      <c r="D11" s="24" t="s">
        <v>18</v>
      </c>
      <c r="E11" s="24" t="s">
        <v>7</v>
      </c>
      <c r="F11" s="24" t="s">
        <v>8</v>
      </c>
      <c r="G11" s="24" t="s">
        <v>9</v>
      </c>
      <c r="H11" s="24" t="s">
        <v>10</v>
      </c>
      <c r="I11" s="24" t="s">
        <v>11</v>
      </c>
      <c r="J11" s="24" t="s">
        <v>12</v>
      </c>
      <c r="K11" s="25" t="s">
        <v>107</v>
      </c>
      <c r="L11" s="25" t="s">
        <v>108</v>
      </c>
      <c r="M11" s="24" t="s">
        <v>0</v>
      </c>
      <c r="N11" s="24" t="s">
        <v>1</v>
      </c>
      <c r="O11" s="24" t="s">
        <v>2</v>
      </c>
      <c r="P11" s="24" t="s">
        <v>3</v>
      </c>
      <c r="Q11" s="24" t="s">
        <v>4</v>
      </c>
      <c r="R11" s="25" t="s">
        <v>5</v>
      </c>
      <c r="S11" s="26" t="s">
        <v>6</v>
      </c>
    </row>
    <row r="12" spans="2:21" x14ac:dyDescent="0.35">
      <c r="B12" s="10"/>
      <c r="C12" s="11"/>
      <c r="D12" s="6" t="s">
        <v>19</v>
      </c>
      <c r="E12" s="9">
        <v>276</v>
      </c>
      <c r="F12" s="9">
        <v>0</v>
      </c>
      <c r="G12" s="9">
        <v>8</v>
      </c>
      <c r="H12" s="9">
        <v>4</v>
      </c>
      <c r="I12" s="9">
        <v>4</v>
      </c>
      <c r="J12" s="81">
        <v>16</v>
      </c>
      <c r="K12" s="9">
        <v>235</v>
      </c>
      <c r="L12" s="9">
        <v>13</v>
      </c>
      <c r="M12" s="8">
        <v>2.8985507246376812</v>
      </c>
      <c r="N12" s="8">
        <v>1.4492753623188406</v>
      </c>
      <c r="O12" s="8">
        <v>1.4492753623188406</v>
      </c>
      <c r="P12" s="85">
        <v>5.7971014492753623</v>
      </c>
      <c r="Q12" s="8">
        <v>85.14492753623189</v>
      </c>
      <c r="R12" s="8">
        <v>4.7101449275362315</v>
      </c>
      <c r="S12" s="43">
        <v>29.375</v>
      </c>
    </row>
    <row r="13" spans="2:21" x14ac:dyDescent="0.35">
      <c r="B13" s="10"/>
      <c r="C13" s="11"/>
      <c r="D13" s="6" t="s">
        <v>20</v>
      </c>
      <c r="E13" s="9">
        <v>233.69</v>
      </c>
      <c r="F13" s="9">
        <v>0</v>
      </c>
      <c r="G13" s="9">
        <v>3</v>
      </c>
      <c r="H13" s="9">
        <v>0</v>
      </c>
      <c r="I13" s="9">
        <v>3</v>
      </c>
      <c r="J13" s="81">
        <v>6</v>
      </c>
      <c r="K13" s="9">
        <v>80</v>
      </c>
      <c r="L13" s="9">
        <v>0</v>
      </c>
      <c r="M13" s="8">
        <v>1.2837519791176344</v>
      </c>
      <c r="N13" s="8">
        <v>0</v>
      </c>
      <c r="O13" s="8">
        <v>1.2837519791176344</v>
      </c>
      <c r="P13" s="85">
        <v>2.5675039582352688</v>
      </c>
      <c r="Q13" s="8">
        <v>34.23338610980359</v>
      </c>
      <c r="R13" s="8">
        <v>0</v>
      </c>
      <c r="S13" s="43">
        <v>26.666666666666668</v>
      </c>
    </row>
    <row r="14" spans="2:21" x14ac:dyDescent="0.35">
      <c r="B14" s="10"/>
      <c r="C14" s="11"/>
      <c r="D14" s="6" t="s">
        <v>21</v>
      </c>
      <c r="E14" s="9">
        <v>12</v>
      </c>
      <c r="F14" s="9">
        <v>0</v>
      </c>
      <c r="G14" s="9">
        <v>0</v>
      </c>
      <c r="H14" s="9">
        <v>0</v>
      </c>
      <c r="I14" s="9">
        <v>0</v>
      </c>
      <c r="J14" s="81">
        <v>0</v>
      </c>
      <c r="K14" s="9">
        <v>0</v>
      </c>
      <c r="L14" s="9">
        <v>0</v>
      </c>
      <c r="M14" s="8">
        <v>0</v>
      </c>
      <c r="N14" s="8">
        <v>0</v>
      </c>
      <c r="O14" s="8">
        <v>0</v>
      </c>
      <c r="P14" s="85">
        <v>0</v>
      </c>
      <c r="Q14" s="8">
        <v>0</v>
      </c>
      <c r="R14" s="8">
        <v>0</v>
      </c>
      <c r="S14" s="43">
        <v>0</v>
      </c>
    </row>
    <row r="15" spans="2:21" x14ac:dyDescent="0.35">
      <c r="B15" s="10"/>
      <c r="C15" s="11"/>
      <c r="D15" s="6" t="s">
        <v>22</v>
      </c>
      <c r="E15" s="9">
        <v>694</v>
      </c>
      <c r="F15" s="9">
        <v>0</v>
      </c>
      <c r="G15" s="9">
        <v>4</v>
      </c>
      <c r="H15" s="9">
        <v>0</v>
      </c>
      <c r="I15" s="9">
        <v>2</v>
      </c>
      <c r="J15" s="81">
        <v>6</v>
      </c>
      <c r="K15" s="9">
        <v>18</v>
      </c>
      <c r="L15" s="9">
        <v>0</v>
      </c>
      <c r="M15" s="8">
        <v>0.57636887608069165</v>
      </c>
      <c r="N15" s="8">
        <v>0</v>
      </c>
      <c r="O15" s="8">
        <v>0.28818443804034583</v>
      </c>
      <c r="P15" s="85">
        <v>0.86455331412103742</v>
      </c>
      <c r="Q15" s="8">
        <v>2.5936599423631126</v>
      </c>
      <c r="R15" s="8">
        <v>0</v>
      </c>
      <c r="S15" s="43">
        <v>4.5</v>
      </c>
    </row>
    <row r="16" spans="2:21" x14ac:dyDescent="0.35">
      <c r="B16" s="10"/>
      <c r="C16" s="11"/>
      <c r="D16" s="6" t="s">
        <v>23</v>
      </c>
      <c r="E16" s="9">
        <v>1040</v>
      </c>
      <c r="F16" s="9">
        <v>0</v>
      </c>
      <c r="G16" s="9">
        <v>2</v>
      </c>
      <c r="H16" s="9">
        <v>0</v>
      </c>
      <c r="I16" s="9">
        <v>2</v>
      </c>
      <c r="J16" s="81">
        <v>4</v>
      </c>
      <c r="K16" s="9">
        <v>0</v>
      </c>
      <c r="L16" s="9">
        <v>0</v>
      </c>
      <c r="M16" s="8">
        <v>0.19230769230769232</v>
      </c>
      <c r="N16" s="8">
        <v>0</v>
      </c>
      <c r="O16" s="8">
        <v>0.19230769230769232</v>
      </c>
      <c r="P16" s="85">
        <v>0.38461538461538464</v>
      </c>
      <c r="Q16" s="8">
        <v>0</v>
      </c>
      <c r="R16" s="8">
        <v>0</v>
      </c>
      <c r="S16" s="43">
        <v>0</v>
      </c>
    </row>
    <row r="17" spans="2:19" x14ac:dyDescent="0.35">
      <c r="B17" s="10"/>
      <c r="C17" s="11"/>
      <c r="D17" s="6" t="s">
        <v>24</v>
      </c>
      <c r="E17" s="9">
        <v>262</v>
      </c>
      <c r="F17" s="9">
        <v>0</v>
      </c>
      <c r="G17" s="9">
        <v>5</v>
      </c>
      <c r="H17" s="9">
        <v>6</v>
      </c>
      <c r="I17" s="9">
        <v>1</v>
      </c>
      <c r="J17" s="81">
        <v>12</v>
      </c>
      <c r="K17" s="9">
        <v>79</v>
      </c>
      <c r="L17" s="9">
        <v>54</v>
      </c>
      <c r="M17" s="8">
        <v>1.9083969465648856</v>
      </c>
      <c r="N17" s="8">
        <v>2.2900763358778624</v>
      </c>
      <c r="O17" s="8">
        <v>0.38167938931297712</v>
      </c>
      <c r="P17" s="85">
        <v>4.5801526717557248</v>
      </c>
      <c r="Q17" s="8">
        <v>30.152671755725191</v>
      </c>
      <c r="R17" s="8">
        <v>20.610687022900763</v>
      </c>
      <c r="S17" s="43">
        <v>15.8</v>
      </c>
    </row>
    <row r="18" spans="2:19" x14ac:dyDescent="0.35">
      <c r="B18" s="10"/>
      <c r="C18" s="11"/>
      <c r="D18" s="6" t="s">
        <v>25</v>
      </c>
      <c r="E18" s="9">
        <v>25</v>
      </c>
      <c r="F18" s="9">
        <v>0</v>
      </c>
      <c r="G18" s="9">
        <v>0</v>
      </c>
      <c r="H18" s="9">
        <v>0</v>
      </c>
      <c r="I18" s="9">
        <v>0</v>
      </c>
      <c r="J18" s="81">
        <v>0</v>
      </c>
      <c r="K18" s="9">
        <v>0</v>
      </c>
      <c r="L18" s="9">
        <v>0</v>
      </c>
      <c r="M18" s="8">
        <v>0</v>
      </c>
      <c r="N18" s="8">
        <v>0</v>
      </c>
      <c r="O18" s="8">
        <v>0</v>
      </c>
      <c r="P18" s="85">
        <v>0</v>
      </c>
      <c r="Q18" s="8">
        <v>0</v>
      </c>
      <c r="R18" s="8">
        <v>0</v>
      </c>
      <c r="S18" s="43">
        <v>0</v>
      </c>
    </row>
    <row r="19" spans="2:19" x14ac:dyDescent="0.35">
      <c r="B19" s="10"/>
      <c r="C19" s="11"/>
      <c r="D19" s="6" t="s">
        <v>26</v>
      </c>
      <c r="E19" s="9">
        <v>10</v>
      </c>
      <c r="F19" s="9">
        <v>0</v>
      </c>
      <c r="G19" s="9">
        <v>0</v>
      </c>
      <c r="H19" s="9">
        <v>0</v>
      </c>
      <c r="I19" s="9">
        <v>0</v>
      </c>
      <c r="J19" s="81">
        <v>0</v>
      </c>
      <c r="K19" s="9">
        <v>0</v>
      </c>
      <c r="L19" s="9">
        <v>0</v>
      </c>
      <c r="M19" s="8">
        <v>0</v>
      </c>
      <c r="N19" s="8">
        <v>0</v>
      </c>
      <c r="O19" s="8">
        <v>0</v>
      </c>
      <c r="P19" s="85">
        <v>0</v>
      </c>
      <c r="Q19" s="8">
        <v>0</v>
      </c>
      <c r="R19" s="8">
        <v>0</v>
      </c>
      <c r="S19" s="43">
        <v>0</v>
      </c>
    </row>
    <row r="20" spans="2:19" x14ac:dyDescent="0.35">
      <c r="B20" s="73"/>
      <c r="C20" s="74"/>
      <c r="D20" s="13" t="s">
        <v>106</v>
      </c>
      <c r="E20" s="14">
        <v>2552.69</v>
      </c>
      <c r="F20" s="14">
        <v>0</v>
      </c>
      <c r="G20" s="14">
        <v>22</v>
      </c>
      <c r="H20" s="14">
        <v>10</v>
      </c>
      <c r="I20" s="14">
        <v>12</v>
      </c>
      <c r="J20" s="14">
        <v>44</v>
      </c>
      <c r="K20" s="82">
        <v>412</v>
      </c>
      <c r="L20" s="82">
        <v>67</v>
      </c>
      <c r="M20" s="15">
        <v>0.86183594561031696</v>
      </c>
      <c r="N20" s="15">
        <v>0.39174361164105315</v>
      </c>
      <c r="O20" s="15">
        <v>0.47009233396926375</v>
      </c>
      <c r="P20" s="16">
        <v>1.7236718912206339</v>
      </c>
      <c r="Q20" s="15">
        <v>16.139836799611391</v>
      </c>
      <c r="R20" s="15">
        <v>2.6246821979950563</v>
      </c>
      <c r="S20" s="17">
        <v>18.727272727272727</v>
      </c>
    </row>
    <row r="21" spans="2:19" x14ac:dyDescent="0.35">
      <c r="B21" s="75"/>
      <c r="C21" s="76"/>
      <c r="D21" s="18" t="s">
        <v>16</v>
      </c>
      <c r="E21" s="19">
        <v>12495.49</v>
      </c>
      <c r="F21" s="19">
        <v>0</v>
      </c>
      <c r="G21" s="19">
        <v>105</v>
      </c>
      <c r="H21" s="19">
        <v>53</v>
      </c>
      <c r="I21" s="19">
        <v>75</v>
      </c>
      <c r="J21" s="19">
        <v>233</v>
      </c>
      <c r="K21" s="83">
        <v>1150</v>
      </c>
      <c r="L21" s="83">
        <v>656</v>
      </c>
      <c r="M21" s="20">
        <v>0.84030318138784477</v>
      </c>
      <c r="N21" s="20">
        <v>0.42415303441481689</v>
      </c>
      <c r="O21" s="20">
        <v>0.60021655813417485</v>
      </c>
      <c r="P21" s="21">
        <v>1.8646727739368363</v>
      </c>
      <c r="Q21" s="20">
        <v>9.2033205580573476</v>
      </c>
      <c r="R21" s="20">
        <v>5.2498941618135824</v>
      </c>
      <c r="S21" s="22">
        <v>10.952380952380953</v>
      </c>
    </row>
    <row r="23" spans="2:19" ht="26" x14ac:dyDescent="0.35">
      <c r="B23" s="23" t="s">
        <v>87</v>
      </c>
      <c r="C23" s="24"/>
      <c r="D23" s="24" t="s">
        <v>18</v>
      </c>
      <c r="E23" s="24" t="s">
        <v>7</v>
      </c>
      <c r="F23" s="24" t="s">
        <v>8</v>
      </c>
      <c r="G23" s="24" t="s">
        <v>9</v>
      </c>
      <c r="H23" s="24" t="s">
        <v>10</v>
      </c>
      <c r="I23" s="24" t="s">
        <v>11</v>
      </c>
      <c r="J23" s="24" t="s">
        <v>12</v>
      </c>
      <c r="K23" s="25" t="s">
        <v>107</v>
      </c>
      <c r="L23" s="25" t="s">
        <v>108</v>
      </c>
      <c r="M23" s="24" t="s">
        <v>0</v>
      </c>
      <c r="N23" s="24" t="s">
        <v>1</v>
      </c>
      <c r="O23" s="24" t="s">
        <v>2</v>
      </c>
      <c r="P23" s="24" t="s">
        <v>3</v>
      </c>
      <c r="Q23" s="24" t="s">
        <v>4</v>
      </c>
      <c r="R23" s="25" t="s">
        <v>5</v>
      </c>
      <c r="S23" s="26" t="s">
        <v>6</v>
      </c>
    </row>
    <row r="24" spans="2:19" x14ac:dyDescent="0.35">
      <c r="B24" s="10"/>
      <c r="C24" s="11"/>
      <c r="D24" s="6" t="s">
        <v>19</v>
      </c>
      <c r="E24" s="9">
        <v>460</v>
      </c>
      <c r="F24" s="9">
        <v>0</v>
      </c>
      <c r="G24" s="9">
        <v>8</v>
      </c>
      <c r="H24" s="9">
        <v>3</v>
      </c>
      <c r="I24" s="9">
        <v>1</v>
      </c>
      <c r="J24" s="81">
        <v>12</v>
      </c>
      <c r="K24" s="9">
        <v>35</v>
      </c>
      <c r="L24" s="9">
        <v>0</v>
      </c>
      <c r="M24" s="8">
        <v>1.7391304347826086</v>
      </c>
      <c r="N24" s="8">
        <v>0.65217391304347827</v>
      </c>
      <c r="O24" s="8">
        <v>0.21739130434782608</v>
      </c>
      <c r="P24" s="71">
        <v>2.6086956521739131</v>
      </c>
      <c r="Q24" s="8">
        <v>7.6086956521739131</v>
      </c>
      <c r="R24" s="8">
        <v>0</v>
      </c>
      <c r="S24" s="43">
        <v>4.375</v>
      </c>
    </row>
    <row r="25" spans="2:19" x14ac:dyDescent="0.35">
      <c r="B25" s="10"/>
      <c r="C25" s="11"/>
      <c r="D25" s="6" t="s">
        <v>20</v>
      </c>
      <c r="E25" s="9">
        <v>248.85</v>
      </c>
      <c r="F25" s="9">
        <v>0</v>
      </c>
      <c r="G25" s="9">
        <v>0</v>
      </c>
      <c r="H25" s="9">
        <v>0</v>
      </c>
      <c r="I25" s="9">
        <v>2</v>
      </c>
      <c r="J25" s="81">
        <v>2</v>
      </c>
      <c r="K25" s="9">
        <v>5</v>
      </c>
      <c r="L25" s="9">
        <v>0</v>
      </c>
      <c r="M25" s="8">
        <v>0</v>
      </c>
      <c r="N25" s="8">
        <v>0</v>
      </c>
      <c r="O25" s="8">
        <v>0.80369700622865181</v>
      </c>
      <c r="P25" s="71">
        <v>0.80369700622865181</v>
      </c>
      <c r="Q25" s="8">
        <v>2.0092425155716294</v>
      </c>
      <c r="R25" s="8">
        <v>0</v>
      </c>
      <c r="S25" s="43">
        <v>0</v>
      </c>
    </row>
    <row r="26" spans="2:19" x14ac:dyDescent="0.35">
      <c r="B26" s="10"/>
      <c r="C26" s="11"/>
      <c r="D26" s="6" t="s">
        <v>21</v>
      </c>
      <c r="E26" s="9">
        <v>19</v>
      </c>
      <c r="F26" s="9">
        <v>0</v>
      </c>
      <c r="G26" s="9">
        <v>0</v>
      </c>
      <c r="H26" s="9">
        <v>1</v>
      </c>
      <c r="I26" s="9">
        <v>0</v>
      </c>
      <c r="J26" s="81">
        <v>1</v>
      </c>
      <c r="K26" s="9">
        <v>0</v>
      </c>
      <c r="L26" s="9">
        <v>5</v>
      </c>
      <c r="M26" s="8">
        <v>0</v>
      </c>
      <c r="N26" s="8">
        <v>5.2631578947368425</v>
      </c>
      <c r="O26" s="8">
        <v>0</v>
      </c>
      <c r="P26" s="71">
        <v>5.2631578947368425</v>
      </c>
      <c r="Q26" s="8">
        <v>0</v>
      </c>
      <c r="R26" s="8">
        <v>26.315789473684209</v>
      </c>
      <c r="S26" s="43">
        <v>0</v>
      </c>
    </row>
    <row r="27" spans="2:19" x14ac:dyDescent="0.35">
      <c r="B27" s="10"/>
      <c r="C27" s="11"/>
      <c r="D27" s="6" t="s">
        <v>22</v>
      </c>
      <c r="E27" s="9">
        <v>566.5</v>
      </c>
      <c r="F27" s="9">
        <v>0</v>
      </c>
      <c r="G27" s="9">
        <v>3</v>
      </c>
      <c r="H27" s="9">
        <v>1</v>
      </c>
      <c r="I27" s="9">
        <v>5</v>
      </c>
      <c r="J27" s="81">
        <v>9</v>
      </c>
      <c r="K27" s="9">
        <v>17</v>
      </c>
      <c r="L27" s="9">
        <v>3</v>
      </c>
      <c r="M27" s="8">
        <v>0.52956751985878203</v>
      </c>
      <c r="N27" s="8">
        <v>0.17652250661959401</v>
      </c>
      <c r="O27" s="8">
        <v>0.88261253309796994</v>
      </c>
      <c r="P27" s="71">
        <v>1.588702559576346</v>
      </c>
      <c r="Q27" s="8">
        <v>3.0008826125330978</v>
      </c>
      <c r="R27" s="8">
        <v>0.52956751985878203</v>
      </c>
      <c r="S27" s="43">
        <v>5.666666666666667</v>
      </c>
    </row>
    <row r="28" spans="2:19" x14ac:dyDescent="0.35">
      <c r="B28" s="10"/>
      <c r="C28" s="11"/>
      <c r="D28" s="6" t="s">
        <v>23</v>
      </c>
      <c r="E28" s="9">
        <v>575</v>
      </c>
      <c r="F28" s="9">
        <v>0</v>
      </c>
      <c r="G28" s="9">
        <v>2</v>
      </c>
      <c r="H28" s="9">
        <v>0</v>
      </c>
      <c r="I28" s="9">
        <v>0</v>
      </c>
      <c r="J28" s="81">
        <v>2</v>
      </c>
      <c r="K28" s="9">
        <v>29</v>
      </c>
      <c r="L28" s="9">
        <v>0</v>
      </c>
      <c r="M28" s="8">
        <v>0.34782608695652173</v>
      </c>
      <c r="N28" s="8">
        <v>0</v>
      </c>
      <c r="O28" s="8">
        <v>0</v>
      </c>
      <c r="P28" s="71">
        <v>0.34782608695652173</v>
      </c>
      <c r="Q28" s="8">
        <v>5.0434782608695654</v>
      </c>
      <c r="R28" s="8">
        <v>0</v>
      </c>
      <c r="S28" s="43">
        <v>14.5</v>
      </c>
    </row>
    <row r="29" spans="2:19" x14ac:dyDescent="0.35">
      <c r="B29" s="10"/>
      <c r="C29" s="11"/>
      <c r="D29" s="6" t="s">
        <v>24</v>
      </c>
      <c r="E29" s="9">
        <v>266</v>
      </c>
      <c r="F29" s="9">
        <v>0</v>
      </c>
      <c r="G29" s="9">
        <v>0</v>
      </c>
      <c r="H29" s="9">
        <v>1</v>
      </c>
      <c r="I29" s="9">
        <v>4</v>
      </c>
      <c r="J29" s="81">
        <v>5</v>
      </c>
      <c r="K29" s="9">
        <v>0</v>
      </c>
      <c r="L29" s="9">
        <v>69</v>
      </c>
      <c r="M29" s="8">
        <v>0</v>
      </c>
      <c r="N29" s="8">
        <v>0.37593984962406013</v>
      </c>
      <c r="O29" s="8">
        <v>1.5037593984962405</v>
      </c>
      <c r="P29" s="71">
        <v>1.8796992481203008</v>
      </c>
      <c r="Q29" s="8">
        <v>0</v>
      </c>
      <c r="R29" s="8">
        <v>25.939849624060152</v>
      </c>
      <c r="S29" s="43">
        <v>0</v>
      </c>
    </row>
    <row r="30" spans="2:19" x14ac:dyDescent="0.35">
      <c r="B30" s="10"/>
      <c r="C30" s="11"/>
      <c r="D30" s="6" t="s">
        <v>25</v>
      </c>
      <c r="E30" s="9">
        <v>19</v>
      </c>
      <c r="F30" s="9">
        <v>0</v>
      </c>
      <c r="G30" s="9">
        <v>0</v>
      </c>
      <c r="H30" s="9">
        <v>0</v>
      </c>
      <c r="I30" s="9">
        <v>0</v>
      </c>
      <c r="J30" s="81">
        <v>0</v>
      </c>
      <c r="K30" s="9">
        <v>0</v>
      </c>
      <c r="L30" s="9">
        <v>0</v>
      </c>
      <c r="M30" s="8">
        <v>0</v>
      </c>
      <c r="N30" s="8">
        <v>0</v>
      </c>
      <c r="O30" s="8">
        <v>0</v>
      </c>
      <c r="P30" s="71">
        <v>0</v>
      </c>
      <c r="Q30" s="8">
        <v>0</v>
      </c>
      <c r="R30" s="8">
        <v>0</v>
      </c>
      <c r="S30" s="43">
        <v>0</v>
      </c>
    </row>
    <row r="31" spans="2:19" x14ac:dyDescent="0.35">
      <c r="B31" s="10"/>
      <c r="C31" s="11"/>
      <c r="D31" s="6" t="s">
        <v>26</v>
      </c>
      <c r="E31" s="9">
        <v>10</v>
      </c>
      <c r="F31" s="9">
        <v>0</v>
      </c>
      <c r="G31" s="9">
        <v>1</v>
      </c>
      <c r="H31" s="9">
        <v>0</v>
      </c>
      <c r="I31" s="9">
        <v>0</v>
      </c>
      <c r="J31" s="81">
        <v>1</v>
      </c>
      <c r="K31" s="9">
        <v>0</v>
      </c>
      <c r="L31" s="9">
        <v>0</v>
      </c>
      <c r="M31" s="8">
        <v>10</v>
      </c>
      <c r="N31" s="8">
        <v>0</v>
      </c>
      <c r="O31" s="8">
        <v>0</v>
      </c>
      <c r="P31" s="71">
        <v>10</v>
      </c>
      <c r="Q31" s="8">
        <v>0</v>
      </c>
      <c r="R31" s="8">
        <v>0</v>
      </c>
      <c r="S31" s="43">
        <v>0</v>
      </c>
    </row>
    <row r="32" spans="2:19" x14ac:dyDescent="0.35">
      <c r="B32" s="10"/>
      <c r="C32" s="11"/>
      <c r="D32" s="6" t="s">
        <v>27</v>
      </c>
      <c r="E32" s="9">
        <v>1</v>
      </c>
      <c r="F32" s="9">
        <v>0</v>
      </c>
      <c r="G32" s="9">
        <v>0</v>
      </c>
      <c r="H32" s="9">
        <v>0</v>
      </c>
      <c r="I32" s="9">
        <v>0</v>
      </c>
      <c r="J32" s="81">
        <v>0</v>
      </c>
      <c r="K32" s="9">
        <v>0</v>
      </c>
      <c r="L32" s="9">
        <v>0</v>
      </c>
      <c r="M32" s="8">
        <v>0</v>
      </c>
      <c r="N32" s="8">
        <v>0</v>
      </c>
      <c r="O32" s="8">
        <v>0</v>
      </c>
      <c r="P32" s="71">
        <v>0</v>
      </c>
      <c r="Q32" s="8">
        <v>0</v>
      </c>
      <c r="R32" s="8">
        <v>0</v>
      </c>
      <c r="S32" s="43">
        <v>0</v>
      </c>
    </row>
    <row r="33" spans="2:19" x14ac:dyDescent="0.35">
      <c r="B33" s="73"/>
      <c r="C33" s="74"/>
      <c r="D33" s="13" t="s">
        <v>106</v>
      </c>
      <c r="E33" s="27">
        <v>2165.35</v>
      </c>
      <c r="F33" s="27">
        <v>0</v>
      </c>
      <c r="G33" s="27">
        <v>14</v>
      </c>
      <c r="H33" s="27">
        <v>6</v>
      </c>
      <c r="I33" s="27">
        <v>12</v>
      </c>
      <c r="J33" s="27">
        <v>32</v>
      </c>
      <c r="K33" s="27">
        <v>86</v>
      </c>
      <c r="L33" s="27">
        <v>77</v>
      </c>
      <c r="M33" s="29">
        <v>0.64654674763894981</v>
      </c>
      <c r="N33" s="29">
        <v>0.27709146327383566</v>
      </c>
      <c r="O33" s="29">
        <v>0.55418292654767132</v>
      </c>
      <c r="P33" s="29">
        <v>1.4778211374604566</v>
      </c>
      <c r="Q33" s="29">
        <v>3.9716443069249778</v>
      </c>
      <c r="R33" s="29">
        <v>3.5560071120142243</v>
      </c>
      <c r="S33" s="118">
        <v>6.1428571428571432</v>
      </c>
    </row>
    <row r="34" spans="2:19" x14ac:dyDescent="0.35">
      <c r="B34" s="75"/>
      <c r="C34" s="76"/>
      <c r="D34" s="18" t="s">
        <v>16</v>
      </c>
      <c r="E34" s="30">
        <v>11998.67</v>
      </c>
      <c r="F34" s="30">
        <v>0</v>
      </c>
      <c r="G34" s="30">
        <v>89</v>
      </c>
      <c r="H34" s="30">
        <v>50</v>
      </c>
      <c r="I34" s="30">
        <v>61</v>
      </c>
      <c r="J34" s="30">
        <v>200</v>
      </c>
      <c r="K34" s="30">
        <v>813</v>
      </c>
      <c r="L34" s="30">
        <v>700.5</v>
      </c>
      <c r="M34" s="32">
        <v>0.74174887716721938</v>
      </c>
      <c r="N34" s="32">
        <v>0.41671285234113448</v>
      </c>
      <c r="O34" s="32">
        <v>0.50838967985618411</v>
      </c>
      <c r="P34" s="32">
        <v>1.6668514093645379</v>
      </c>
      <c r="Q34" s="32">
        <v>6.7757509790668466</v>
      </c>
      <c r="R34" s="32">
        <v>5.8381470612992938</v>
      </c>
      <c r="S34" s="119">
        <v>9.1348314606741567</v>
      </c>
    </row>
    <row r="36" spans="2:19" ht="26" x14ac:dyDescent="0.35">
      <c r="B36" s="23" t="s">
        <v>88</v>
      </c>
      <c r="C36" s="24"/>
      <c r="D36" s="24" t="s">
        <v>18</v>
      </c>
      <c r="E36" s="24" t="s">
        <v>7</v>
      </c>
      <c r="F36" s="24" t="s">
        <v>8</v>
      </c>
      <c r="G36" s="24" t="s">
        <v>9</v>
      </c>
      <c r="H36" s="24" t="s">
        <v>10</v>
      </c>
      <c r="I36" s="24" t="s">
        <v>11</v>
      </c>
      <c r="J36" s="24" t="s">
        <v>12</v>
      </c>
      <c r="K36" s="25" t="s">
        <v>107</v>
      </c>
      <c r="L36" s="25" t="s">
        <v>108</v>
      </c>
      <c r="M36" s="24" t="s">
        <v>0</v>
      </c>
      <c r="N36" s="24" t="s">
        <v>1</v>
      </c>
      <c r="O36" s="24" t="s">
        <v>2</v>
      </c>
      <c r="P36" s="24" t="s">
        <v>3</v>
      </c>
      <c r="Q36" s="24" t="s">
        <v>4</v>
      </c>
      <c r="R36" s="25" t="s">
        <v>5</v>
      </c>
      <c r="S36" s="26" t="s">
        <v>6</v>
      </c>
    </row>
    <row r="37" spans="2:19" x14ac:dyDescent="0.35">
      <c r="B37" s="10"/>
      <c r="C37" s="11"/>
      <c r="D37" s="6" t="s">
        <v>19</v>
      </c>
      <c r="E37" s="9">
        <v>160</v>
      </c>
      <c r="F37" s="6">
        <v>0</v>
      </c>
      <c r="G37" s="6">
        <v>6</v>
      </c>
      <c r="H37" s="6">
        <v>1</v>
      </c>
      <c r="I37" s="6">
        <v>4</v>
      </c>
      <c r="J37" s="70">
        <v>11</v>
      </c>
      <c r="K37" s="6">
        <v>75</v>
      </c>
      <c r="L37" s="6">
        <v>10</v>
      </c>
      <c r="M37" s="8">
        <v>3.75</v>
      </c>
      <c r="N37" s="8">
        <v>0.625</v>
      </c>
      <c r="O37" s="8">
        <v>2.5</v>
      </c>
      <c r="P37" s="71">
        <v>6.875</v>
      </c>
      <c r="Q37" s="8">
        <v>46.875</v>
      </c>
      <c r="R37" s="8">
        <v>6.25</v>
      </c>
      <c r="S37" s="43">
        <v>12.5</v>
      </c>
    </row>
    <row r="38" spans="2:19" x14ac:dyDescent="0.35">
      <c r="B38" s="10"/>
      <c r="C38" s="11"/>
      <c r="D38" s="6" t="s">
        <v>28</v>
      </c>
      <c r="E38" s="9">
        <v>1</v>
      </c>
      <c r="F38" s="6">
        <v>0</v>
      </c>
      <c r="G38" s="6">
        <v>0</v>
      </c>
      <c r="H38" s="6">
        <v>0</v>
      </c>
      <c r="I38" s="6">
        <v>0</v>
      </c>
      <c r="J38" s="70">
        <v>0</v>
      </c>
      <c r="K38" s="6">
        <v>0</v>
      </c>
      <c r="L38" s="6">
        <v>0</v>
      </c>
      <c r="M38" s="8">
        <v>0</v>
      </c>
      <c r="N38" s="8">
        <v>0</v>
      </c>
      <c r="O38" s="8">
        <v>0</v>
      </c>
      <c r="P38" s="71">
        <v>0</v>
      </c>
      <c r="Q38" s="8">
        <v>0</v>
      </c>
      <c r="R38" s="8">
        <v>0</v>
      </c>
      <c r="S38" s="43">
        <v>0</v>
      </c>
    </row>
    <row r="39" spans="2:19" x14ac:dyDescent="0.35">
      <c r="B39" s="10"/>
      <c r="C39" s="11"/>
      <c r="D39" s="6" t="s">
        <v>20</v>
      </c>
      <c r="E39" s="9">
        <v>148.85</v>
      </c>
      <c r="F39" s="6">
        <v>0</v>
      </c>
      <c r="G39" s="6">
        <v>0</v>
      </c>
      <c r="H39" s="6">
        <v>0</v>
      </c>
      <c r="I39" s="6">
        <v>2</v>
      </c>
      <c r="J39" s="70">
        <v>2</v>
      </c>
      <c r="K39" s="6">
        <v>5</v>
      </c>
      <c r="L39" s="6">
        <v>0</v>
      </c>
      <c r="M39" s="8">
        <v>0</v>
      </c>
      <c r="N39" s="8">
        <v>0</v>
      </c>
      <c r="O39" s="8">
        <v>1.3436345314074571</v>
      </c>
      <c r="P39" s="71">
        <v>1.3436345314074571</v>
      </c>
      <c r="Q39" s="8">
        <v>3.359086328518643</v>
      </c>
      <c r="R39" s="8">
        <v>0</v>
      </c>
      <c r="S39" s="43">
        <v>0</v>
      </c>
    </row>
    <row r="40" spans="2:19" x14ac:dyDescent="0.35">
      <c r="B40" s="10"/>
      <c r="C40" s="11"/>
      <c r="D40" s="6" t="s">
        <v>21</v>
      </c>
      <c r="E40" s="9">
        <v>18</v>
      </c>
      <c r="F40" s="6">
        <v>0</v>
      </c>
      <c r="G40" s="6">
        <v>1</v>
      </c>
      <c r="H40" s="6">
        <v>0</v>
      </c>
      <c r="I40" s="6">
        <v>5</v>
      </c>
      <c r="J40" s="70">
        <v>6</v>
      </c>
      <c r="K40" s="6">
        <v>102</v>
      </c>
      <c r="L40" s="6">
        <v>0</v>
      </c>
      <c r="M40" s="8">
        <v>5.5555555555555554</v>
      </c>
      <c r="N40" s="8">
        <v>0</v>
      </c>
      <c r="O40" s="8">
        <v>27.777777777777779</v>
      </c>
      <c r="P40" s="71">
        <v>33.333333333333336</v>
      </c>
      <c r="Q40" s="8">
        <v>566.66666666666674</v>
      </c>
      <c r="R40" s="8">
        <v>0</v>
      </c>
      <c r="S40" s="43">
        <v>102</v>
      </c>
    </row>
    <row r="41" spans="2:19" x14ac:dyDescent="0.35">
      <c r="B41" s="10"/>
      <c r="C41" s="11"/>
      <c r="D41" s="6" t="s">
        <v>22</v>
      </c>
      <c r="E41" s="9">
        <v>699</v>
      </c>
      <c r="F41" s="6">
        <v>0</v>
      </c>
      <c r="G41" s="6">
        <v>4</v>
      </c>
      <c r="H41" s="6">
        <v>1</v>
      </c>
      <c r="I41" s="6">
        <v>1</v>
      </c>
      <c r="J41" s="70">
        <v>6</v>
      </c>
      <c r="K41" s="6">
        <v>21</v>
      </c>
      <c r="L41" s="6">
        <v>2</v>
      </c>
      <c r="M41" s="8">
        <v>0.57224606580829762</v>
      </c>
      <c r="N41" s="8">
        <v>0.14306151645207441</v>
      </c>
      <c r="O41" s="8">
        <v>0.14306151645207441</v>
      </c>
      <c r="P41" s="71">
        <v>0.85836909871244638</v>
      </c>
      <c r="Q41" s="8">
        <v>3.0042918454935621</v>
      </c>
      <c r="R41" s="8">
        <v>0.28612303290414876</v>
      </c>
      <c r="S41" s="43">
        <v>5.25</v>
      </c>
    </row>
    <row r="42" spans="2:19" x14ac:dyDescent="0.35">
      <c r="B42" s="10"/>
      <c r="C42" s="11"/>
      <c r="D42" s="6" t="s">
        <v>23</v>
      </c>
      <c r="E42" s="9">
        <v>892</v>
      </c>
      <c r="F42" s="6">
        <v>0</v>
      </c>
      <c r="G42" s="6">
        <v>7</v>
      </c>
      <c r="H42" s="6">
        <v>1</v>
      </c>
      <c r="I42" s="6">
        <v>4</v>
      </c>
      <c r="J42" s="70">
        <v>12</v>
      </c>
      <c r="K42" s="6">
        <v>68</v>
      </c>
      <c r="L42" s="6">
        <v>3</v>
      </c>
      <c r="M42" s="8">
        <v>0.7847533632286996</v>
      </c>
      <c r="N42" s="8">
        <v>0.11210762331838565</v>
      </c>
      <c r="O42" s="8">
        <v>0.44843049327354262</v>
      </c>
      <c r="P42" s="71">
        <v>1.3452914798206279</v>
      </c>
      <c r="Q42" s="8">
        <v>7.623318385650224</v>
      </c>
      <c r="R42" s="8">
        <v>0.33632286995515698</v>
      </c>
      <c r="S42" s="43">
        <v>9.7142857142857135</v>
      </c>
    </row>
    <row r="43" spans="2:19" x14ac:dyDescent="0.35">
      <c r="B43" s="10"/>
      <c r="C43" s="11"/>
      <c r="D43" s="6" t="s">
        <v>24</v>
      </c>
      <c r="E43" s="9">
        <v>246</v>
      </c>
      <c r="F43" s="6">
        <v>0</v>
      </c>
      <c r="G43" s="6">
        <v>6</v>
      </c>
      <c r="H43" s="6">
        <v>5</v>
      </c>
      <c r="I43" s="6">
        <v>2</v>
      </c>
      <c r="J43" s="70">
        <v>13</v>
      </c>
      <c r="K43" s="6">
        <v>176</v>
      </c>
      <c r="L43" s="6">
        <v>81</v>
      </c>
      <c r="M43" s="8">
        <v>2.4390243902439024</v>
      </c>
      <c r="N43" s="8">
        <v>2.0325203252032522</v>
      </c>
      <c r="O43" s="8">
        <v>0.81300813008130079</v>
      </c>
      <c r="P43" s="71">
        <v>5.2845528455284549</v>
      </c>
      <c r="Q43" s="8">
        <v>71.544715447154474</v>
      </c>
      <c r="R43" s="8">
        <v>32.926829268292686</v>
      </c>
      <c r="S43" s="43">
        <v>29.333333333333332</v>
      </c>
    </row>
    <row r="44" spans="2:19" x14ac:dyDescent="0.35">
      <c r="B44" s="10"/>
      <c r="C44" s="11"/>
      <c r="D44" s="6" t="s">
        <v>25</v>
      </c>
      <c r="E44" s="9">
        <v>72</v>
      </c>
      <c r="F44" s="6">
        <v>0</v>
      </c>
      <c r="G44" s="6">
        <v>0</v>
      </c>
      <c r="H44" s="6">
        <v>1</v>
      </c>
      <c r="I44" s="6">
        <v>40</v>
      </c>
      <c r="J44" s="70">
        <v>41</v>
      </c>
      <c r="K44" s="6">
        <v>0</v>
      </c>
      <c r="L44" s="6">
        <v>0</v>
      </c>
      <c r="M44" s="8">
        <v>0</v>
      </c>
      <c r="N44" s="8">
        <v>1.3888888888888888</v>
      </c>
      <c r="O44" s="8">
        <v>55.555555555555557</v>
      </c>
      <c r="P44" s="71">
        <v>56.944444444444443</v>
      </c>
      <c r="Q44" s="8">
        <v>0</v>
      </c>
      <c r="R44" s="8">
        <v>0</v>
      </c>
      <c r="S44" s="43">
        <v>0</v>
      </c>
    </row>
    <row r="45" spans="2:19" x14ac:dyDescent="0.35">
      <c r="B45" s="10"/>
      <c r="C45" s="11"/>
      <c r="D45" s="6" t="s">
        <v>26</v>
      </c>
      <c r="E45" s="9">
        <v>9</v>
      </c>
      <c r="F45" s="6">
        <v>0</v>
      </c>
      <c r="G45" s="6">
        <v>0</v>
      </c>
      <c r="H45" s="6">
        <v>0</v>
      </c>
      <c r="I45" s="6">
        <v>0</v>
      </c>
      <c r="J45" s="70">
        <v>0</v>
      </c>
      <c r="K45" s="6">
        <v>0</v>
      </c>
      <c r="L45" s="6">
        <v>0</v>
      </c>
      <c r="M45" s="8">
        <v>0</v>
      </c>
      <c r="N45" s="8">
        <v>0</v>
      </c>
      <c r="O45" s="8">
        <v>0</v>
      </c>
      <c r="P45" s="71">
        <v>0</v>
      </c>
      <c r="Q45" s="8">
        <v>0</v>
      </c>
      <c r="R45" s="8">
        <v>0</v>
      </c>
      <c r="S45" s="43">
        <v>0</v>
      </c>
    </row>
    <row r="46" spans="2:19" x14ac:dyDescent="0.35">
      <c r="B46" s="10"/>
      <c r="C46" s="11"/>
      <c r="D46" s="6" t="s">
        <v>27</v>
      </c>
      <c r="E46" s="9">
        <v>1</v>
      </c>
      <c r="F46" s="6">
        <v>0</v>
      </c>
      <c r="G46" s="6">
        <v>0</v>
      </c>
      <c r="H46" s="6">
        <v>0</v>
      </c>
      <c r="I46" s="6">
        <v>0</v>
      </c>
      <c r="J46" s="70">
        <v>0</v>
      </c>
      <c r="K46" s="6">
        <v>0</v>
      </c>
      <c r="L46" s="6">
        <v>0</v>
      </c>
      <c r="M46" s="8">
        <v>0</v>
      </c>
      <c r="N46" s="8">
        <v>0</v>
      </c>
      <c r="O46" s="8">
        <v>0</v>
      </c>
      <c r="P46" s="71">
        <v>0</v>
      </c>
      <c r="Q46" s="8">
        <v>0</v>
      </c>
      <c r="R46" s="8">
        <v>0</v>
      </c>
      <c r="S46" s="43">
        <v>0</v>
      </c>
    </row>
    <row r="47" spans="2:19" x14ac:dyDescent="0.35">
      <c r="B47" s="73"/>
      <c r="C47" s="74"/>
      <c r="D47" s="13" t="s">
        <v>106</v>
      </c>
      <c r="E47" s="27">
        <v>2246.85</v>
      </c>
      <c r="F47" s="28">
        <v>0</v>
      </c>
      <c r="G47" s="28">
        <v>24</v>
      </c>
      <c r="H47" s="28">
        <v>9</v>
      </c>
      <c r="I47" s="28">
        <v>58</v>
      </c>
      <c r="J47" s="28">
        <v>91</v>
      </c>
      <c r="K47" s="28">
        <v>447</v>
      </c>
      <c r="L47" s="28">
        <v>96</v>
      </c>
      <c r="M47" s="29">
        <v>1.0686377095531758</v>
      </c>
      <c r="N47" s="29">
        <v>0.40056078509913901</v>
      </c>
      <c r="O47" s="29">
        <v>0.40056078509913901</v>
      </c>
      <c r="P47" s="29">
        <v>4.0501146048912897</v>
      </c>
      <c r="Q47" s="29">
        <v>18.625</v>
      </c>
      <c r="R47" s="29">
        <v>4.2726483743908101</v>
      </c>
      <c r="S47" s="118">
        <v>18.625</v>
      </c>
    </row>
    <row r="48" spans="2:19" x14ac:dyDescent="0.35">
      <c r="B48" s="75"/>
      <c r="C48" s="76"/>
      <c r="D48" s="18" t="s">
        <v>16</v>
      </c>
      <c r="E48" s="30">
        <v>10190.51</v>
      </c>
      <c r="F48" s="31">
        <v>1</v>
      </c>
      <c r="G48" s="31">
        <v>139</v>
      </c>
      <c r="H48" s="31">
        <v>80</v>
      </c>
      <c r="I48" s="31">
        <v>155</v>
      </c>
      <c r="J48" s="31">
        <v>375</v>
      </c>
      <c r="K48" s="30">
        <v>1722.75</v>
      </c>
      <c r="L48" s="31">
        <v>1213</v>
      </c>
      <c r="M48" s="32">
        <v>1.36401416612122</v>
      </c>
      <c r="N48" s="32">
        <v>0.78504412438631599</v>
      </c>
      <c r="O48" s="32">
        <v>1.52102299099849</v>
      </c>
      <c r="P48" s="32">
        <v>3.6798943330608598</v>
      </c>
      <c r="Q48" s="32">
        <v>16.905434566081599</v>
      </c>
      <c r="R48" s="32">
        <v>11.9032315360075</v>
      </c>
      <c r="S48" s="119">
        <v>12.393884892086332</v>
      </c>
    </row>
    <row r="50" spans="2:19" ht="26" x14ac:dyDescent="0.35">
      <c r="B50" s="23" t="s">
        <v>89</v>
      </c>
      <c r="C50" s="24"/>
      <c r="D50" s="24" t="s">
        <v>18</v>
      </c>
      <c r="E50" s="24" t="s">
        <v>7</v>
      </c>
      <c r="F50" s="24" t="s">
        <v>8</v>
      </c>
      <c r="G50" s="24" t="s">
        <v>9</v>
      </c>
      <c r="H50" s="24" t="s">
        <v>10</v>
      </c>
      <c r="I50" s="24" t="s">
        <v>11</v>
      </c>
      <c r="J50" s="24" t="s">
        <v>12</v>
      </c>
      <c r="K50" s="25" t="s">
        <v>107</v>
      </c>
      <c r="L50" s="25" t="s">
        <v>108</v>
      </c>
      <c r="M50" s="24" t="s">
        <v>0</v>
      </c>
      <c r="N50" s="24" t="s">
        <v>1</v>
      </c>
      <c r="O50" s="24" t="s">
        <v>2</v>
      </c>
      <c r="P50" s="24" t="s">
        <v>3</v>
      </c>
      <c r="Q50" s="24" t="s">
        <v>4</v>
      </c>
      <c r="R50" s="25" t="s">
        <v>5</v>
      </c>
      <c r="S50" s="26" t="s">
        <v>6</v>
      </c>
    </row>
    <row r="51" spans="2:19" x14ac:dyDescent="0.35">
      <c r="B51" s="10"/>
      <c r="C51" s="11"/>
      <c r="D51" s="6" t="s">
        <v>19</v>
      </c>
      <c r="E51" s="9">
        <v>696</v>
      </c>
      <c r="F51" s="6">
        <v>0</v>
      </c>
      <c r="G51" s="6">
        <v>4</v>
      </c>
      <c r="H51" s="6">
        <v>0</v>
      </c>
      <c r="I51" s="6">
        <v>4</v>
      </c>
      <c r="J51" s="70">
        <v>8</v>
      </c>
      <c r="K51" s="6">
        <v>74</v>
      </c>
      <c r="L51" s="6">
        <v>0</v>
      </c>
      <c r="M51" s="8">
        <v>0.57471264367816088</v>
      </c>
      <c r="N51" s="8">
        <v>0</v>
      </c>
      <c r="O51" s="8">
        <v>0.57471264367816088</v>
      </c>
      <c r="P51" s="71">
        <v>1.1494252873563218</v>
      </c>
      <c r="Q51" s="8">
        <v>10.632183908045976</v>
      </c>
      <c r="R51" s="8">
        <v>0</v>
      </c>
      <c r="S51" s="43">
        <v>18.5</v>
      </c>
    </row>
    <row r="52" spans="2:19" x14ac:dyDescent="0.35">
      <c r="B52" s="10"/>
      <c r="C52" s="11"/>
      <c r="D52" s="6" t="s">
        <v>28</v>
      </c>
      <c r="E52" s="9">
        <v>21</v>
      </c>
      <c r="F52" s="6">
        <v>0</v>
      </c>
      <c r="G52" s="6">
        <v>0</v>
      </c>
      <c r="H52" s="6">
        <v>0</v>
      </c>
      <c r="I52" s="6">
        <v>0</v>
      </c>
      <c r="J52" s="70">
        <v>0</v>
      </c>
      <c r="K52" s="6">
        <v>0</v>
      </c>
      <c r="L52" s="6">
        <v>0</v>
      </c>
      <c r="M52" s="8">
        <v>0</v>
      </c>
      <c r="N52" s="8">
        <v>0</v>
      </c>
      <c r="O52" s="8">
        <v>0</v>
      </c>
      <c r="P52" s="71">
        <v>0</v>
      </c>
      <c r="Q52" s="8">
        <v>0</v>
      </c>
      <c r="R52" s="8">
        <v>0</v>
      </c>
      <c r="S52" s="43">
        <v>0</v>
      </c>
    </row>
    <row r="53" spans="2:19" x14ac:dyDescent="0.35">
      <c r="B53" s="10"/>
      <c r="C53" s="11"/>
      <c r="D53" s="6" t="s">
        <v>20</v>
      </c>
      <c r="E53" s="9">
        <v>145</v>
      </c>
      <c r="F53" s="6">
        <v>0</v>
      </c>
      <c r="G53" s="6">
        <v>0</v>
      </c>
      <c r="H53" s="6">
        <v>0</v>
      </c>
      <c r="I53" s="6">
        <v>2</v>
      </c>
      <c r="J53" s="70">
        <v>2</v>
      </c>
      <c r="K53" s="6">
        <v>0</v>
      </c>
      <c r="L53" s="6">
        <v>0</v>
      </c>
      <c r="M53" s="8">
        <v>0</v>
      </c>
      <c r="N53" s="8">
        <v>0</v>
      </c>
      <c r="O53" s="8">
        <v>1.3793103448275863</v>
      </c>
      <c r="P53" s="71">
        <v>1.3793103448275863</v>
      </c>
      <c r="Q53" s="8">
        <v>0</v>
      </c>
      <c r="R53" s="8">
        <v>0</v>
      </c>
      <c r="S53" s="43">
        <v>0</v>
      </c>
    </row>
    <row r="54" spans="2:19" x14ac:dyDescent="0.35">
      <c r="B54" s="10"/>
      <c r="C54" s="11"/>
      <c r="D54" s="6" t="s">
        <v>21</v>
      </c>
      <c r="E54" s="9">
        <v>164</v>
      </c>
      <c r="F54" s="6">
        <v>0</v>
      </c>
      <c r="G54" s="6">
        <v>0</v>
      </c>
      <c r="H54" s="6">
        <v>0</v>
      </c>
      <c r="I54" s="6">
        <v>5</v>
      </c>
      <c r="J54" s="70">
        <v>5</v>
      </c>
      <c r="K54" s="6">
        <v>0</v>
      </c>
      <c r="L54" s="6">
        <v>0</v>
      </c>
      <c r="M54" s="8">
        <v>0</v>
      </c>
      <c r="N54" s="8">
        <v>0</v>
      </c>
      <c r="O54" s="8">
        <v>3.0487804878048781</v>
      </c>
      <c r="P54" s="71">
        <v>3.0487804878048781</v>
      </c>
      <c r="Q54" s="8">
        <v>0</v>
      </c>
      <c r="R54" s="8">
        <v>0</v>
      </c>
      <c r="S54" s="43">
        <v>0</v>
      </c>
    </row>
    <row r="55" spans="2:19" x14ac:dyDescent="0.35">
      <c r="B55" s="10"/>
      <c r="C55" s="11"/>
      <c r="D55" s="6" t="s">
        <v>22</v>
      </c>
      <c r="E55" s="9">
        <v>472</v>
      </c>
      <c r="F55" s="6">
        <v>0</v>
      </c>
      <c r="G55" s="6">
        <v>3</v>
      </c>
      <c r="H55" s="6">
        <v>2</v>
      </c>
      <c r="I55" s="6">
        <v>3</v>
      </c>
      <c r="J55" s="70">
        <v>8</v>
      </c>
      <c r="K55" s="6">
        <v>18</v>
      </c>
      <c r="L55" s="6">
        <v>68</v>
      </c>
      <c r="M55" s="8">
        <v>0.63559322033898302</v>
      </c>
      <c r="N55" s="8">
        <v>0.42372881355932202</v>
      </c>
      <c r="O55" s="8">
        <v>0.63559322033898302</v>
      </c>
      <c r="P55" s="71">
        <v>1.6949152542372881</v>
      </c>
      <c r="Q55" s="8">
        <v>3.8135593220338984</v>
      </c>
      <c r="R55" s="8">
        <v>14.40677966101695</v>
      </c>
      <c r="S55" s="43">
        <v>6</v>
      </c>
    </row>
    <row r="56" spans="2:19" x14ac:dyDescent="0.35">
      <c r="B56" s="10"/>
      <c r="C56" s="11"/>
      <c r="D56" s="6" t="s">
        <v>23</v>
      </c>
      <c r="E56" s="9">
        <v>513</v>
      </c>
      <c r="F56" s="6">
        <v>0</v>
      </c>
      <c r="G56" s="6">
        <v>2</v>
      </c>
      <c r="H56" s="6">
        <v>2</v>
      </c>
      <c r="I56" s="6">
        <v>1</v>
      </c>
      <c r="J56" s="70">
        <v>5</v>
      </c>
      <c r="K56" s="6">
        <v>21</v>
      </c>
      <c r="L56" s="6">
        <v>5</v>
      </c>
      <c r="M56" s="8">
        <v>0.38986354775828458</v>
      </c>
      <c r="N56" s="8">
        <v>0.38986354775828458</v>
      </c>
      <c r="O56" s="8">
        <v>0.19493177387914229</v>
      </c>
      <c r="P56" s="71">
        <v>0.97465886939571145</v>
      </c>
      <c r="Q56" s="8">
        <v>4.0935672514619883</v>
      </c>
      <c r="R56" s="8">
        <v>0.97465886939571145</v>
      </c>
      <c r="S56" s="43">
        <v>10.5</v>
      </c>
    </row>
    <row r="57" spans="2:19" x14ac:dyDescent="0.35">
      <c r="B57" s="10"/>
      <c r="C57" s="11"/>
      <c r="D57" s="6" t="s">
        <v>24</v>
      </c>
      <c r="E57" s="9">
        <v>272</v>
      </c>
      <c r="F57" s="6">
        <v>0</v>
      </c>
      <c r="G57" s="6">
        <v>2</v>
      </c>
      <c r="H57" s="6">
        <v>1</v>
      </c>
      <c r="I57" s="6">
        <v>0</v>
      </c>
      <c r="J57" s="70">
        <v>3</v>
      </c>
      <c r="K57" s="6">
        <v>123</v>
      </c>
      <c r="L57" s="6">
        <v>76</v>
      </c>
      <c r="M57" s="8">
        <v>0.73529411764705888</v>
      </c>
      <c r="N57" s="8">
        <v>0.36764705882352944</v>
      </c>
      <c r="O57" s="8">
        <v>0</v>
      </c>
      <c r="P57" s="71">
        <v>1.1029411764705883</v>
      </c>
      <c r="Q57" s="8">
        <v>45.220588235294116</v>
      </c>
      <c r="R57" s="8">
        <v>27.941176470588236</v>
      </c>
      <c r="S57" s="43">
        <v>61.5</v>
      </c>
    </row>
    <row r="58" spans="2:19" x14ac:dyDescent="0.35">
      <c r="B58" s="10"/>
      <c r="C58" s="11"/>
      <c r="D58" s="6" t="s">
        <v>25</v>
      </c>
      <c r="E58" s="9">
        <v>26</v>
      </c>
      <c r="F58" s="6">
        <v>0</v>
      </c>
      <c r="G58" s="6">
        <v>1</v>
      </c>
      <c r="H58" s="6">
        <v>0</v>
      </c>
      <c r="I58" s="6">
        <v>1</v>
      </c>
      <c r="J58" s="70">
        <v>2</v>
      </c>
      <c r="K58" s="6">
        <v>1</v>
      </c>
      <c r="L58" s="6">
        <v>0</v>
      </c>
      <c r="M58" s="8">
        <v>3.8461538461538463</v>
      </c>
      <c r="N58" s="8">
        <v>0</v>
      </c>
      <c r="O58" s="8">
        <v>3.8461538461538463</v>
      </c>
      <c r="P58" s="71">
        <v>7.6923076923076925</v>
      </c>
      <c r="Q58" s="8">
        <v>3.8461538461538463</v>
      </c>
      <c r="R58" s="8">
        <v>0</v>
      </c>
      <c r="S58" s="43">
        <v>1</v>
      </c>
    </row>
    <row r="59" spans="2:19" x14ac:dyDescent="0.35">
      <c r="B59" s="10"/>
      <c r="C59" s="11"/>
      <c r="D59" s="6" t="s">
        <v>26</v>
      </c>
      <c r="E59" s="9">
        <v>9</v>
      </c>
      <c r="F59" s="6">
        <v>0</v>
      </c>
      <c r="G59" s="6">
        <v>0</v>
      </c>
      <c r="H59" s="6">
        <v>0</v>
      </c>
      <c r="I59" s="6">
        <v>0</v>
      </c>
      <c r="J59" s="70">
        <v>0</v>
      </c>
      <c r="K59" s="6">
        <v>0</v>
      </c>
      <c r="L59" s="6">
        <v>0</v>
      </c>
      <c r="M59" s="8">
        <v>0</v>
      </c>
      <c r="N59" s="8">
        <v>0</v>
      </c>
      <c r="O59" s="8">
        <v>0</v>
      </c>
      <c r="P59" s="71">
        <v>0</v>
      </c>
      <c r="Q59" s="8">
        <v>0</v>
      </c>
      <c r="R59" s="8">
        <v>0</v>
      </c>
      <c r="S59" s="43">
        <v>0</v>
      </c>
    </row>
    <row r="60" spans="2:19" x14ac:dyDescent="0.35">
      <c r="B60" s="10"/>
      <c r="C60" s="11"/>
      <c r="D60" s="6" t="s">
        <v>27</v>
      </c>
      <c r="E60" s="9">
        <v>1</v>
      </c>
      <c r="F60" s="6">
        <v>0</v>
      </c>
      <c r="G60" s="6">
        <v>0</v>
      </c>
      <c r="H60" s="6">
        <v>0</v>
      </c>
      <c r="I60" s="6">
        <v>0</v>
      </c>
      <c r="J60" s="70">
        <v>0</v>
      </c>
      <c r="K60" s="6">
        <v>0</v>
      </c>
      <c r="L60" s="6">
        <v>0</v>
      </c>
      <c r="M60" s="8">
        <v>0</v>
      </c>
      <c r="N60" s="8">
        <v>0</v>
      </c>
      <c r="O60" s="8">
        <v>0</v>
      </c>
      <c r="P60" s="71">
        <v>0</v>
      </c>
      <c r="Q60" s="8">
        <v>0</v>
      </c>
      <c r="R60" s="8">
        <v>0</v>
      </c>
      <c r="S60" s="43">
        <v>0</v>
      </c>
    </row>
    <row r="61" spans="2:19" x14ac:dyDescent="0.35">
      <c r="B61" s="73"/>
      <c r="C61" s="74"/>
      <c r="D61" s="13" t="s">
        <v>106</v>
      </c>
      <c r="E61" s="27">
        <v>2319</v>
      </c>
      <c r="F61" s="28">
        <v>0</v>
      </c>
      <c r="G61" s="28">
        <v>12</v>
      </c>
      <c r="H61" s="28">
        <v>5</v>
      </c>
      <c r="I61" s="28">
        <v>16</v>
      </c>
      <c r="J61" s="28">
        <v>33</v>
      </c>
      <c r="K61" s="28">
        <v>237</v>
      </c>
      <c r="L61" s="28">
        <v>149</v>
      </c>
      <c r="M61" s="29">
        <v>0.51746442432082795</v>
      </c>
      <c r="N61" s="29">
        <v>0.215610176800345</v>
      </c>
      <c r="O61" s="29">
        <v>0.215610176800345</v>
      </c>
      <c r="P61" s="29">
        <v>1.42302716688228</v>
      </c>
      <c r="Q61" s="29">
        <v>19.75</v>
      </c>
      <c r="R61" s="29">
        <v>6.4251832686502803</v>
      </c>
      <c r="S61" s="118">
        <v>19.75</v>
      </c>
    </row>
    <row r="62" spans="2:19" x14ac:dyDescent="0.35">
      <c r="B62" s="75"/>
      <c r="C62" s="76"/>
      <c r="D62" s="18" t="s">
        <v>16</v>
      </c>
      <c r="E62" s="30">
        <v>12171.04</v>
      </c>
      <c r="F62" s="31">
        <v>0</v>
      </c>
      <c r="G62" s="31">
        <v>112</v>
      </c>
      <c r="H62" s="31">
        <v>64</v>
      </c>
      <c r="I62" s="31">
        <v>99</v>
      </c>
      <c r="J62" s="31">
        <v>275</v>
      </c>
      <c r="K62" s="30">
        <v>2111</v>
      </c>
      <c r="L62" s="31">
        <v>779</v>
      </c>
      <c r="M62" s="32">
        <v>0.92021717125241598</v>
      </c>
      <c r="N62" s="32">
        <v>0.52583838357280899</v>
      </c>
      <c r="O62" s="32">
        <v>0.81340624958918895</v>
      </c>
      <c r="P62" s="32">
        <v>2.2594618044144101</v>
      </c>
      <c r="Q62" s="32">
        <v>17.344450433159398</v>
      </c>
      <c r="R62" s="32">
        <v>6.4004390750502802</v>
      </c>
      <c r="S62" s="119">
        <v>18.848214285714285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theme="4" tint="0.39997558519241921"/>
  </sheetPr>
  <dimension ref="A1:AA43"/>
  <sheetViews>
    <sheetView topLeftCell="A13" zoomScaleNormal="100" workbookViewId="0">
      <selection activeCell="A46" sqref="A46"/>
    </sheetView>
  </sheetViews>
  <sheetFormatPr defaultRowHeight="14.5" x14ac:dyDescent="0.35"/>
  <cols>
    <col min="1" max="1" width="4.7265625" customWidth="1"/>
    <col min="3" max="3" width="20.7265625" customWidth="1"/>
    <col min="9" max="10" width="4.7265625" customWidth="1"/>
    <col min="12" max="12" width="20.7265625" customWidth="1"/>
    <col min="18" max="19" width="4.7265625" customWidth="1"/>
    <col min="21" max="21" width="20.7265625" customWidth="1"/>
    <col min="27" max="27" width="4.7265625" customWidth="1"/>
  </cols>
  <sheetData>
    <row r="1" spans="1:27" s="5" customFormat="1" ht="13" x14ac:dyDescent="0.3">
      <c r="A1" s="88"/>
      <c r="B1" s="88"/>
      <c r="C1" s="88"/>
      <c r="D1" s="88"/>
      <c r="E1" s="88"/>
      <c r="F1" s="88"/>
      <c r="G1" s="88"/>
      <c r="H1" s="88"/>
      <c r="I1" s="88"/>
      <c r="J1" s="89"/>
      <c r="K1" s="89"/>
      <c r="L1" s="90"/>
      <c r="M1" s="89"/>
      <c r="N1" s="89"/>
      <c r="O1" s="89"/>
      <c r="P1" s="89"/>
      <c r="Q1" s="89"/>
      <c r="R1" s="89"/>
      <c r="S1" s="88"/>
      <c r="T1" s="88"/>
      <c r="U1" s="88"/>
      <c r="V1" s="88"/>
      <c r="W1" s="88"/>
      <c r="X1" s="88"/>
      <c r="Y1" s="88"/>
      <c r="Z1" s="88"/>
      <c r="AA1" s="88"/>
    </row>
    <row r="2" spans="1:27" s="5" customFormat="1" ht="15" customHeight="1" x14ac:dyDescent="0.3">
      <c r="A2" s="88"/>
      <c r="B2" s="181" t="s">
        <v>29</v>
      </c>
      <c r="C2" s="182"/>
      <c r="D2" s="182"/>
      <c r="E2" s="182"/>
      <c r="F2" s="182"/>
      <c r="G2" s="182"/>
      <c r="H2" s="183"/>
      <c r="I2" s="91"/>
      <c r="J2" s="89"/>
      <c r="K2" s="181" t="s">
        <v>30</v>
      </c>
      <c r="L2" s="182"/>
      <c r="M2" s="182"/>
      <c r="N2" s="182"/>
      <c r="O2" s="182"/>
      <c r="P2" s="182"/>
      <c r="Q2" s="183"/>
      <c r="R2" s="89"/>
      <c r="S2" s="88"/>
      <c r="T2" s="181" t="s">
        <v>31</v>
      </c>
      <c r="U2" s="182"/>
      <c r="V2" s="182"/>
      <c r="W2" s="182"/>
      <c r="X2" s="182"/>
      <c r="Y2" s="182"/>
      <c r="Z2" s="183"/>
      <c r="AA2" s="88"/>
    </row>
    <row r="3" spans="1:27" s="5" customFormat="1" ht="15" customHeight="1" x14ac:dyDescent="0.3">
      <c r="A3" s="88"/>
      <c r="B3" s="180" t="s">
        <v>32</v>
      </c>
      <c r="C3" s="180"/>
      <c r="D3" s="181" t="s">
        <v>33</v>
      </c>
      <c r="E3" s="182"/>
      <c r="F3" s="182"/>
      <c r="G3" s="182"/>
      <c r="H3" s="183"/>
      <c r="I3" s="88"/>
      <c r="J3" s="89"/>
      <c r="K3" s="180" t="s">
        <v>34</v>
      </c>
      <c r="L3" s="180"/>
      <c r="M3" s="181" t="s">
        <v>33</v>
      </c>
      <c r="N3" s="182"/>
      <c r="O3" s="182"/>
      <c r="P3" s="182"/>
      <c r="Q3" s="183"/>
      <c r="R3" s="92"/>
      <c r="S3" s="88"/>
      <c r="T3" s="180" t="s">
        <v>35</v>
      </c>
      <c r="U3" s="180"/>
      <c r="V3" s="181" t="s">
        <v>33</v>
      </c>
      <c r="W3" s="182"/>
      <c r="X3" s="182"/>
      <c r="Y3" s="182"/>
      <c r="Z3" s="183"/>
      <c r="AA3" s="88"/>
    </row>
    <row r="4" spans="1:27" s="5" customFormat="1" ht="15" customHeight="1" x14ac:dyDescent="0.3">
      <c r="A4" s="88"/>
      <c r="B4" s="180"/>
      <c r="C4" s="180"/>
      <c r="D4" s="104">
        <v>2020</v>
      </c>
      <c r="E4" s="104">
        <v>2021</v>
      </c>
      <c r="F4" s="104">
        <v>2022</v>
      </c>
      <c r="G4" s="104">
        <v>2023</v>
      </c>
      <c r="H4" s="104">
        <v>2024</v>
      </c>
      <c r="I4" s="88"/>
      <c r="J4" s="89"/>
      <c r="K4" s="180"/>
      <c r="L4" s="180"/>
      <c r="M4" s="104">
        <v>2020</v>
      </c>
      <c r="N4" s="104">
        <v>2021</v>
      </c>
      <c r="O4" s="104">
        <v>2022</v>
      </c>
      <c r="P4" s="104">
        <v>2023</v>
      </c>
      <c r="Q4" s="104">
        <v>2024</v>
      </c>
      <c r="R4" s="93"/>
      <c r="S4" s="88"/>
      <c r="T4" s="180"/>
      <c r="U4" s="180"/>
      <c r="V4" s="104">
        <v>2020</v>
      </c>
      <c r="W4" s="104">
        <v>2021</v>
      </c>
      <c r="X4" s="104">
        <v>2022</v>
      </c>
      <c r="Y4" s="104">
        <v>2023</v>
      </c>
      <c r="Z4" s="104">
        <v>2024</v>
      </c>
      <c r="AA4" s="88"/>
    </row>
    <row r="5" spans="1:27" s="5" customFormat="1" ht="13.5" customHeight="1" x14ac:dyDescent="0.3">
      <c r="A5" s="88"/>
      <c r="B5" s="184" t="s">
        <v>36</v>
      </c>
      <c r="C5" s="109" t="s">
        <v>19</v>
      </c>
      <c r="D5" s="105">
        <f>IFERROR(VLOOKUP($C5,'Generation tables'!$D$51:$S$60,13,FALSE),"-")</f>
        <v>1.1494252873563218</v>
      </c>
      <c r="E5" s="105">
        <f>IFERROR(VLOOKUP($C5,'Generation tables'!$D$37:$S$46,13,FALSE),"-")</f>
        <v>6.875</v>
      </c>
      <c r="F5" s="105">
        <f>IFERROR(VLOOKUP($C5,'Generation tables'!$D$24:$S$32,13,FALSE),"-")</f>
        <v>2.6086956521739131</v>
      </c>
      <c r="G5" s="105">
        <f>IFERROR(VLOOKUP($C5,'Generation tables'!$D$12:$S$19,13,FALSE),"-")</f>
        <v>5.7971014492753623</v>
      </c>
      <c r="H5" s="105">
        <f>IFERROR(VLOOKUP($C5,'Generation tables'!$D$3:$S$7,13,FALSE),"-")</f>
        <v>1.8324607329842932</v>
      </c>
      <c r="I5" s="88"/>
      <c r="J5" s="89"/>
      <c r="K5" s="184" t="s">
        <v>36</v>
      </c>
      <c r="L5" s="109" t="str">
        <f>C5</f>
        <v>G10</v>
      </c>
      <c r="M5" s="105">
        <f>IFERROR(VLOOKUP($L5,'Generation tables'!$D$51:S$60,10,FALSE),"-")</f>
        <v>0.57471264367816088</v>
      </c>
      <c r="N5" s="105">
        <f>IFERROR(VLOOKUP($L5,'Generation tables'!$D$37:$S$46,10,FALSE),"-")</f>
        <v>3.75</v>
      </c>
      <c r="O5" s="105">
        <f>IFERROR(VLOOKUP($L5,'Generation tables'!$D$24:$S$32,10,FALSE),"-")</f>
        <v>1.7391304347826086</v>
      </c>
      <c r="P5" s="105">
        <f>IFERROR(VLOOKUP($L5,'Generation tables'!$D$12:$S$19,10,FALSE),"-")</f>
        <v>2.8985507246376812</v>
      </c>
      <c r="Q5" s="105">
        <f>IFERROR(VLOOKUP($L5,'Generation tables'!$D$3:$S$7,10,FALSE),"-")</f>
        <v>1.5706806282722514</v>
      </c>
      <c r="R5" s="94"/>
      <c r="S5" s="88"/>
      <c r="T5" s="184" t="s">
        <v>36</v>
      </c>
      <c r="U5" s="109" t="str">
        <f>L5</f>
        <v>G10</v>
      </c>
      <c r="V5" s="105">
        <f>IFERROR(VLOOKUP($U5,'Generation tables'!$D$50:$SS61,14,FALSE),"-")</f>
        <v>10.632183908045976</v>
      </c>
      <c r="W5" s="105">
        <f>IFERROR(VLOOKUP($U5,'Generation tables'!$D$37:$S$46,14,FALSE),"-")</f>
        <v>46.875</v>
      </c>
      <c r="X5" s="105">
        <f>IFERROR(VLOOKUP($U5,'Generation tables'!$D$24:$S$32,14,FALSE),"-")</f>
        <v>7.6086956521739131</v>
      </c>
      <c r="Y5" s="105">
        <f>IFERROR(VLOOKUP($U5,'Generation tables'!$D$12:$S$19,14,FALSE),"-")</f>
        <v>85.14492753623189</v>
      </c>
      <c r="Z5" s="105">
        <f>IFERROR(VLOOKUP($U5,'Generation tables'!$D$3:$S$7,14,FALSE),"-")</f>
        <v>16.230366492146597</v>
      </c>
      <c r="AA5" s="88"/>
    </row>
    <row r="6" spans="1:27" s="5" customFormat="1" ht="13.5" customHeight="1" x14ac:dyDescent="0.3">
      <c r="A6" s="88"/>
      <c r="B6" s="184"/>
      <c r="C6" s="109" t="s">
        <v>20</v>
      </c>
      <c r="D6" s="105">
        <f>IFERROR(VLOOKUP($C6,'Generation tables'!$D$51:$S$60,13,FALSE),"-")</f>
        <v>1.3793103448275863</v>
      </c>
      <c r="E6" s="105">
        <f>IFERROR(VLOOKUP($C6,'Generation tables'!$D$37:$S$46,13,FALSE),"-")</f>
        <v>1.3436345314074571</v>
      </c>
      <c r="F6" s="105">
        <f>IFERROR(VLOOKUP($C6,'Generation tables'!$D$24:$S$32,13,FALSE),"-")</f>
        <v>0.80369700622865181</v>
      </c>
      <c r="G6" s="105">
        <f>IFERROR(VLOOKUP($C6,'Generation tables'!$D$12:$S$19,13,FALSE),"-")</f>
        <v>2.5675039582352688</v>
      </c>
      <c r="H6" s="105" t="str">
        <f>IFERROR(VLOOKUP($C6,'Generation tables'!$D$3:$S$7,13,FALSE),"-")</f>
        <v>-</v>
      </c>
      <c r="I6" s="88"/>
      <c r="J6" s="89"/>
      <c r="K6" s="184"/>
      <c r="L6" s="109" t="str">
        <f t="shared" ref="L6:L14" si="0">C6</f>
        <v>G15</v>
      </c>
      <c r="M6" s="105">
        <f>IFERROR(VLOOKUP($L6,'Generation tables'!$D$51:S$60,10,FALSE),"-")</f>
        <v>0</v>
      </c>
      <c r="N6" s="105">
        <f>IFERROR(VLOOKUP($L6,'Generation tables'!$D$37:$S$46,10,FALSE),"-")</f>
        <v>0</v>
      </c>
      <c r="O6" s="105">
        <f>IFERROR(VLOOKUP($L6,'Generation tables'!$D$24:$S$32,10,FALSE),"-")</f>
        <v>0</v>
      </c>
      <c r="P6" s="105">
        <f>IFERROR(VLOOKUP($L6,'Generation tables'!$D$12:$S$19,10,FALSE),"-")</f>
        <v>1.2837519791176344</v>
      </c>
      <c r="Q6" s="105" t="str">
        <f>IFERROR(VLOOKUP($L6,'Generation tables'!$D$3:$S$7,10,FALSE),"-")</f>
        <v>-</v>
      </c>
      <c r="R6" s="94"/>
      <c r="S6" s="88"/>
      <c r="T6" s="184"/>
      <c r="U6" s="109" t="str">
        <f t="shared" ref="U6:U14" si="1">L6</f>
        <v>G15</v>
      </c>
      <c r="V6" s="105">
        <f>IFERROR(VLOOKUP($U6,'Generation tables'!$D$50:$SS62,14,FALSE),"-")</f>
        <v>0</v>
      </c>
      <c r="W6" s="105">
        <f>IFERROR(VLOOKUP($U6,'Generation tables'!$D$37:$S$46,14,FALSE),"-")</f>
        <v>3.359086328518643</v>
      </c>
      <c r="X6" s="105">
        <f>IFERROR(VLOOKUP($U6,'Generation tables'!$D$24:$S$32,14,FALSE),"-")</f>
        <v>2.0092425155716294</v>
      </c>
      <c r="Y6" s="105">
        <f>IFERROR(VLOOKUP($U6,'Generation tables'!$D$12:$S$19,14,FALSE),"-")</f>
        <v>34.23338610980359</v>
      </c>
      <c r="Z6" s="105" t="str">
        <f>IFERROR(VLOOKUP($U6,'Generation tables'!$D$3:$S$7,14,FALSE),"-")</f>
        <v>-</v>
      </c>
      <c r="AA6" s="88"/>
    </row>
    <row r="7" spans="1:27" s="5" customFormat="1" ht="13.5" customHeight="1" x14ac:dyDescent="0.3">
      <c r="A7" s="88"/>
      <c r="B7" s="184"/>
      <c r="C7" s="109" t="s">
        <v>21</v>
      </c>
      <c r="D7" s="105">
        <f>IFERROR(VLOOKUP($C7,'Generation tables'!$D$51:$S$60,13,FALSE),"-")</f>
        <v>3.0487804878048781</v>
      </c>
      <c r="E7" s="105">
        <f>IFERROR(VLOOKUP($C7,'Generation tables'!$D$37:$S$46,13,FALSE),"-")</f>
        <v>33.333333333333336</v>
      </c>
      <c r="F7" s="105">
        <f>IFERROR(VLOOKUP($C7,'Generation tables'!$D$24:$S$32,13,FALSE),"-")</f>
        <v>5.2631578947368425</v>
      </c>
      <c r="G7" s="105">
        <f>IFERROR(VLOOKUP($C7,'Generation tables'!$D$12:$S$19,13,FALSE),"-")</f>
        <v>0</v>
      </c>
      <c r="H7" s="105" t="str">
        <f>IFERROR(VLOOKUP($C7,'Generation tables'!$D$3:$S$7,13,FALSE),"-")</f>
        <v>-</v>
      </c>
      <c r="I7" s="88"/>
      <c r="J7" s="89"/>
      <c r="K7" s="184"/>
      <c r="L7" s="109" t="str">
        <f t="shared" si="0"/>
        <v>G20</v>
      </c>
      <c r="M7" s="105">
        <f>IFERROR(VLOOKUP($L7,'Generation tables'!$D$51:S$60,10,FALSE),"-")</f>
        <v>0</v>
      </c>
      <c r="N7" s="105">
        <f>IFERROR(VLOOKUP($L7,'Generation tables'!$D$37:$S$46,10,FALSE),"-")</f>
        <v>5.5555555555555554</v>
      </c>
      <c r="O7" s="105">
        <f>IFERROR(VLOOKUP($L7,'Generation tables'!$D$24:$S$32,10,FALSE),"-")</f>
        <v>0</v>
      </c>
      <c r="P7" s="105">
        <f>IFERROR(VLOOKUP($L7,'Generation tables'!$D$12:$S$19,10,FALSE),"-")</f>
        <v>0</v>
      </c>
      <c r="Q7" s="105" t="str">
        <f>IFERROR(VLOOKUP($L7,'Generation tables'!$D$3:$S$7,10,FALSE),"-")</f>
        <v>-</v>
      </c>
      <c r="R7" s="94"/>
      <c r="S7" s="88"/>
      <c r="T7" s="184"/>
      <c r="U7" s="109" t="str">
        <f t="shared" si="1"/>
        <v>G20</v>
      </c>
      <c r="V7" s="105">
        <f>IFERROR(VLOOKUP($U7,'Generation tables'!$D$50:$SS63,14,FALSE),"-")</f>
        <v>0</v>
      </c>
      <c r="W7" s="105">
        <f>IFERROR(VLOOKUP($U7,'Generation tables'!$D$37:$S$46,14,FALSE),"-")</f>
        <v>566.66666666666674</v>
      </c>
      <c r="X7" s="105">
        <f>IFERROR(VLOOKUP($U7,'Generation tables'!$D$24:$S$32,14,FALSE),"-")</f>
        <v>0</v>
      </c>
      <c r="Y7" s="105">
        <f>IFERROR(VLOOKUP($U7,'Generation tables'!$D$12:$S$19,14,FALSE),"-")</f>
        <v>0</v>
      </c>
      <c r="Z7" s="105" t="str">
        <f>IFERROR(VLOOKUP($U7,'Generation tables'!$D$3:$S$7,14,FALSE),"-")</f>
        <v>-</v>
      </c>
      <c r="AA7" s="88"/>
    </row>
    <row r="8" spans="1:27" s="5" customFormat="1" ht="13.5" customHeight="1" x14ac:dyDescent="0.3">
      <c r="A8" s="88"/>
      <c r="B8" s="184"/>
      <c r="C8" s="109" t="s">
        <v>22</v>
      </c>
      <c r="D8" s="105">
        <f>IFERROR(VLOOKUP($C8,'Generation tables'!$D$51:$S$60,13,FALSE),"-")</f>
        <v>1.6949152542372881</v>
      </c>
      <c r="E8" s="105">
        <f>IFERROR(VLOOKUP($C8,'Generation tables'!$D$37:$S$46,13,FALSE),"-")</f>
        <v>0.85836909871244638</v>
      </c>
      <c r="F8" s="105">
        <f>IFERROR(VLOOKUP($C8,'Generation tables'!$D$24:$S$32,13,FALSE),"-")</f>
        <v>1.588702559576346</v>
      </c>
      <c r="G8" s="105">
        <f>IFERROR(VLOOKUP($C8,'Generation tables'!$D$12:$S$19,13,FALSE),"-")</f>
        <v>0.86455331412103742</v>
      </c>
      <c r="H8" s="105">
        <f>IFERROR(VLOOKUP($C8,'Generation tables'!$D$3:$S$7,13,FALSE),"-")</f>
        <v>0.93896713615023475</v>
      </c>
      <c r="I8" s="88"/>
      <c r="J8" s="89"/>
      <c r="K8" s="184"/>
      <c r="L8" s="109" t="str">
        <f t="shared" si="0"/>
        <v>G25</v>
      </c>
      <c r="M8" s="105">
        <f>IFERROR(VLOOKUP($L8,'Generation tables'!$D$51:S$60,10,FALSE),"-")</f>
        <v>0.63559322033898302</v>
      </c>
      <c r="N8" s="105">
        <f>IFERROR(VLOOKUP($L8,'Generation tables'!$D$37:$S$46,10,FALSE),"-")</f>
        <v>0.57224606580829762</v>
      </c>
      <c r="O8" s="105">
        <f>IFERROR(VLOOKUP($L8,'Generation tables'!$D$24:$S$32,10,FALSE),"-")</f>
        <v>0.52956751985878203</v>
      </c>
      <c r="P8" s="105">
        <f>IFERROR(VLOOKUP($L8,'Generation tables'!$D$12:$S$19,10,FALSE),"-")</f>
        <v>0.57636887608069165</v>
      </c>
      <c r="Q8" s="105">
        <f>IFERROR(VLOOKUP($L8,'Generation tables'!$D$3:$S$7,10,FALSE),"-")</f>
        <v>0.78247261345852892</v>
      </c>
      <c r="R8" s="94"/>
      <c r="S8" s="88"/>
      <c r="T8" s="184"/>
      <c r="U8" s="109" t="str">
        <f t="shared" si="1"/>
        <v>G25</v>
      </c>
      <c r="V8" s="105">
        <f>IFERROR(VLOOKUP($U8,'Generation tables'!$D$50:$SS64,14,FALSE),"-")</f>
        <v>3.8135593220338984</v>
      </c>
      <c r="W8" s="105">
        <f>IFERROR(VLOOKUP($U8,'Generation tables'!$D$37:$S$46,14,FALSE),"-")</f>
        <v>3.0042918454935621</v>
      </c>
      <c r="X8" s="105">
        <f>IFERROR(VLOOKUP($U8,'Generation tables'!$D$24:$S$32,14,FALSE),"-")</f>
        <v>3.0008826125330978</v>
      </c>
      <c r="Y8" s="105">
        <f>IFERROR(VLOOKUP($U8,'Generation tables'!$D$12:$S$19,14,FALSE),"-")</f>
        <v>2.5936599423631126</v>
      </c>
      <c r="Z8" s="105">
        <f>IFERROR(VLOOKUP($U8,'Generation tables'!$D$3:$S$7,14,FALSE),"-")</f>
        <v>8.7636932707355246</v>
      </c>
      <c r="AA8" s="88"/>
    </row>
    <row r="9" spans="1:27" s="5" customFormat="1" ht="13.5" customHeight="1" x14ac:dyDescent="0.3">
      <c r="A9" s="88"/>
      <c r="B9" s="184"/>
      <c r="C9" s="109" t="s">
        <v>23</v>
      </c>
      <c r="D9" s="105">
        <f>IFERROR(VLOOKUP($C9,'Generation tables'!$D$51:$S$60,13,FALSE),"-")</f>
        <v>0.97465886939571145</v>
      </c>
      <c r="E9" s="105">
        <f>IFERROR(VLOOKUP($C9,'Generation tables'!$D$37:$S$46,13,FALSE),"-")</f>
        <v>1.3452914798206279</v>
      </c>
      <c r="F9" s="105">
        <f>IFERROR(VLOOKUP($C9,'Generation tables'!$D$24:$S$32,13,FALSE),"-")</f>
        <v>0.34782608695652173</v>
      </c>
      <c r="G9" s="105">
        <f>IFERROR(VLOOKUP($C9,'Generation tables'!$D$12:$S$19,13,FALSE),"-")</f>
        <v>0.38461538461538464</v>
      </c>
      <c r="H9" s="105">
        <f>IFERROR(VLOOKUP($C9,'Generation tables'!$D$3:$S$7,13,FALSE),"-")</f>
        <v>8.0128205128205135E-2</v>
      </c>
      <c r="I9" s="88"/>
      <c r="J9" s="89"/>
      <c r="K9" s="184"/>
      <c r="L9" s="109" t="str">
        <f t="shared" si="0"/>
        <v>G35</v>
      </c>
      <c r="M9" s="105">
        <f>IFERROR(VLOOKUP($L9,'Generation tables'!$D$51:S$60,10,FALSE),"-")</f>
        <v>0.38986354775828458</v>
      </c>
      <c r="N9" s="105">
        <f>IFERROR(VLOOKUP($L9,'Generation tables'!$D$37:$S$46,10,FALSE),"-")</f>
        <v>0.7847533632286996</v>
      </c>
      <c r="O9" s="105">
        <f>IFERROR(VLOOKUP($L9,'Generation tables'!$D$24:$S$32,10,FALSE),"-")</f>
        <v>0.34782608695652173</v>
      </c>
      <c r="P9" s="105">
        <f>IFERROR(VLOOKUP($L9,'Generation tables'!$D$12:$S$19,10,FALSE),"-")</f>
        <v>0.19230769230769232</v>
      </c>
      <c r="Q9" s="105">
        <f>IFERROR(VLOOKUP($L9,'Generation tables'!$D$3:$S$7,10,FALSE),"-")</f>
        <v>8.0128205128205135E-2</v>
      </c>
      <c r="R9" s="94"/>
      <c r="S9" s="88"/>
      <c r="T9" s="184"/>
      <c r="U9" s="109" t="str">
        <f t="shared" si="1"/>
        <v>G35</v>
      </c>
      <c r="V9" s="105">
        <f>IFERROR(VLOOKUP($U9,'Generation tables'!$D$50:$SS65,14,FALSE),"-")</f>
        <v>4.0935672514619883</v>
      </c>
      <c r="W9" s="105">
        <f>IFERROR(VLOOKUP($U9,'Generation tables'!$D$37:$S$46,14,FALSE),"-")</f>
        <v>7.623318385650224</v>
      </c>
      <c r="X9" s="105">
        <f>IFERROR(VLOOKUP($U9,'Generation tables'!$D$24:$S$32,14,FALSE),"-")</f>
        <v>5.0434782608695654</v>
      </c>
      <c r="Y9" s="105">
        <f>IFERROR(VLOOKUP($U9,'Generation tables'!$D$12:$S$19,14,FALSE),"-")</f>
        <v>0</v>
      </c>
      <c r="Z9" s="105">
        <f>IFERROR(VLOOKUP($U9,'Generation tables'!$D$3:$S$7,14,FALSE),"-")</f>
        <v>1.1217948717948718</v>
      </c>
      <c r="AA9" s="88"/>
    </row>
    <row r="10" spans="1:27" s="5" customFormat="1" ht="13.5" customHeight="1" x14ac:dyDescent="0.3">
      <c r="A10" s="88"/>
      <c r="B10" s="184"/>
      <c r="C10" s="109" t="s">
        <v>24</v>
      </c>
      <c r="D10" s="105">
        <f>IFERROR(VLOOKUP($C10,'Generation tables'!$D$51:$S$60,13,FALSE),"-")</f>
        <v>1.1029411764705883</v>
      </c>
      <c r="E10" s="105">
        <f>IFERROR(VLOOKUP($C10,'Generation tables'!$D$37:$S$46,13,FALSE),"-")</f>
        <v>5.2845528455284549</v>
      </c>
      <c r="F10" s="105">
        <f>IFERROR(VLOOKUP($C10,'Generation tables'!$D$24:$S$32,13,FALSE),"-")</f>
        <v>1.8796992481203008</v>
      </c>
      <c r="G10" s="105">
        <f>IFERROR(VLOOKUP($C10,'Generation tables'!$D$12:$S$19,13,FALSE),"-")</f>
        <v>4.5801526717557248</v>
      </c>
      <c r="H10" s="105" t="str">
        <f>IFERROR(VLOOKUP($C10,'Generation tables'!$D$3:$S$7,13,FALSE),"-")</f>
        <v>-</v>
      </c>
      <c r="I10" s="88"/>
      <c r="J10" s="89"/>
      <c r="K10" s="184"/>
      <c r="L10" s="109" t="str">
        <f t="shared" si="0"/>
        <v>G40</v>
      </c>
      <c r="M10" s="105">
        <f>IFERROR(VLOOKUP($L10,'Generation tables'!$D$51:S$60,10,FALSE),"-")</f>
        <v>0.73529411764705888</v>
      </c>
      <c r="N10" s="105">
        <f>IFERROR(VLOOKUP($L10,'Generation tables'!$D$37:$S$46,10,FALSE),"-")</f>
        <v>2.4390243902439024</v>
      </c>
      <c r="O10" s="105">
        <f>IFERROR(VLOOKUP($L10,'Generation tables'!$D$24:$S$32,10,FALSE),"-")</f>
        <v>0</v>
      </c>
      <c r="P10" s="105">
        <f>IFERROR(VLOOKUP($L10,'Generation tables'!$D$12:$S$19,10,FALSE),"-")</f>
        <v>1.9083969465648856</v>
      </c>
      <c r="Q10" s="105" t="str">
        <f>IFERROR(VLOOKUP($L10,'Generation tables'!$D$3:$S$7,10,FALSE),"-")</f>
        <v>-</v>
      </c>
      <c r="R10" s="94"/>
      <c r="S10" s="88"/>
      <c r="T10" s="184"/>
      <c r="U10" s="109" t="str">
        <f t="shared" si="1"/>
        <v>G40</v>
      </c>
      <c r="V10" s="105">
        <f>IFERROR(VLOOKUP($U10,'Generation tables'!$D$50:$SS66,14,FALSE),"-")</f>
        <v>45.220588235294116</v>
      </c>
      <c r="W10" s="105">
        <f>IFERROR(VLOOKUP($U10,'Generation tables'!$D$37:$S$46,14,FALSE),"-")</f>
        <v>71.544715447154474</v>
      </c>
      <c r="X10" s="105">
        <f>IFERROR(VLOOKUP($U10,'Generation tables'!$D$24:$S$32,14,FALSE),"-")</f>
        <v>0</v>
      </c>
      <c r="Y10" s="105">
        <f>IFERROR(VLOOKUP($U10,'Generation tables'!$D$12:$S$19,14,FALSE),"-")</f>
        <v>30.152671755725191</v>
      </c>
      <c r="Z10" s="105" t="str">
        <f>IFERROR(VLOOKUP($U10,'Generation tables'!$D$3:$S$7,14,FALSE),"-")</f>
        <v>-</v>
      </c>
      <c r="AA10" s="88"/>
    </row>
    <row r="11" spans="1:27" s="5" customFormat="1" ht="13.5" customHeight="1" x14ac:dyDescent="0.3">
      <c r="A11" s="88"/>
      <c r="B11" s="184"/>
      <c r="C11" s="109" t="s">
        <v>25</v>
      </c>
      <c r="D11" s="105">
        <f>IFERROR(VLOOKUP($C11,'Generation tables'!$D$51:$S$60,13,FALSE),"-")</f>
        <v>7.6923076923076925</v>
      </c>
      <c r="E11" s="105">
        <f>IFERROR(VLOOKUP($C11,'Generation tables'!$D$37:$S$46,13,FALSE),"-")</f>
        <v>56.944444444444443</v>
      </c>
      <c r="F11" s="105">
        <f>IFERROR(VLOOKUP($C11,'Generation tables'!$D$24:$S$32,13,FALSE),"-")</f>
        <v>0</v>
      </c>
      <c r="G11" s="105">
        <f>IFERROR(VLOOKUP($C11,'Generation tables'!$D$12:$S$19,13,FALSE),"-")</f>
        <v>0</v>
      </c>
      <c r="H11" s="105">
        <f>IFERROR(VLOOKUP($C11,'Generation tables'!$D$3:$S$7,13,FALSE),"-")</f>
        <v>0</v>
      </c>
      <c r="I11" s="88"/>
      <c r="J11" s="89"/>
      <c r="K11" s="184"/>
      <c r="L11" s="109" t="str">
        <f t="shared" si="0"/>
        <v>G50</v>
      </c>
      <c r="M11" s="105">
        <f>IFERROR(VLOOKUP($L11,'Generation tables'!$D$51:S$60,10,FALSE),"-")</f>
        <v>3.8461538461538463</v>
      </c>
      <c r="N11" s="105">
        <f>IFERROR(VLOOKUP($L11,'Generation tables'!$D$37:$S$46,10,FALSE),"-")</f>
        <v>0</v>
      </c>
      <c r="O11" s="105">
        <f>IFERROR(VLOOKUP($L11,'Generation tables'!$D$24:$S$32,10,FALSE),"-")</f>
        <v>0</v>
      </c>
      <c r="P11" s="105">
        <f>IFERROR(VLOOKUP($L11,'Generation tables'!$D$12:$S$19,10,FALSE),"-")</f>
        <v>0</v>
      </c>
      <c r="Q11" s="105">
        <f>IFERROR(VLOOKUP($L11,'Generation tables'!$D$3:$S$7,10,FALSE),"-")</f>
        <v>0</v>
      </c>
      <c r="R11" s="89"/>
      <c r="S11" s="88"/>
      <c r="T11" s="184"/>
      <c r="U11" s="109" t="str">
        <f t="shared" si="1"/>
        <v>G50</v>
      </c>
      <c r="V11" s="105">
        <f>IFERROR(VLOOKUP($U11,'Generation tables'!$D$50:$SS67,14,FALSE),"-")</f>
        <v>3.8461538461538463</v>
      </c>
      <c r="W11" s="105">
        <f>IFERROR(VLOOKUP($U11,'Generation tables'!$D$37:$S$46,14,FALSE),"-")</f>
        <v>0</v>
      </c>
      <c r="X11" s="105">
        <f>IFERROR(VLOOKUP($U11,'Generation tables'!$D$24:$S$32,14,FALSE),"-")</f>
        <v>0</v>
      </c>
      <c r="Y11" s="105">
        <f>IFERROR(VLOOKUP($U11,'Generation tables'!$D$12:$S$19,14,FALSE),"-")</f>
        <v>0</v>
      </c>
      <c r="Z11" s="105">
        <f>IFERROR(VLOOKUP($U11,'Generation tables'!$D$3:$S$7,14,FALSE),"-")</f>
        <v>0</v>
      </c>
      <c r="AA11" s="88"/>
    </row>
    <row r="12" spans="1:27" s="5" customFormat="1" ht="13.5" customHeight="1" x14ac:dyDescent="0.3">
      <c r="A12" s="88"/>
      <c r="B12" s="184"/>
      <c r="C12" s="109" t="s">
        <v>26</v>
      </c>
      <c r="D12" s="105">
        <f>IFERROR(VLOOKUP($C12,'Generation tables'!$D$51:$S$60,13,FALSE),"-")</f>
        <v>0</v>
      </c>
      <c r="E12" s="105">
        <f>IFERROR(VLOOKUP($C12,'Generation tables'!$D$37:$S$46,13,FALSE),"-")</f>
        <v>0</v>
      </c>
      <c r="F12" s="105">
        <f>IFERROR(VLOOKUP($C12,'Generation tables'!$D$24:$S$32,13,FALSE),"-")</f>
        <v>10</v>
      </c>
      <c r="G12" s="105">
        <f>IFERROR(VLOOKUP($C12,'Generation tables'!$D$12:$S$19,13,FALSE),"-")</f>
        <v>0</v>
      </c>
      <c r="H12" s="105" t="str">
        <f>IFERROR(VLOOKUP($C12,'Generation tables'!$D$3:$S$7,13,FALSE),"-")</f>
        <v>-</v>
      </c>
      <c r="I12" s="88"/>
      <c r="J12" s="89"/>
      <c r="K12" s="184"/>
      <c r="L12" s="109" t="str">
        <f t="shared" si="0"/>
        <v>G55</v>
      </c>
      <c r="M12" s="105">
        <f>IFERROR(VLOOKUP($L12,'Generation tables'!$D$51:S$60,10,FALSE),"-")</f>
        <v>0</v>
      </c>
      <c r="N12" s="105">
        <f>IFERROR(VLOOKUP($L12,'Generation tables'!$D$37:$S$46,10,FALSE),"-")</f>
        <v>0</v>
      </c>
      <c r="O12" s="105">
        <f>IFERROR(VLOOKUP($L12,'Generation tables'!$D$24:$S$32,10,FALSE),"-")</f>
        <v>10</v>
      </c>
      <c r="P12" s="105">
        <f>IFERROR(VLOOKUP($L12,'Generation tables'!$D$12:$S$19,10,FALSE),"-")</f>
        <v>0</v>
      </c>
      <c r="Q12" s="105" t="str">
        <f>IFERROR(VLOOKUP($L12,'Generation tables'!$D$3:$S$7,10,FALSE),"-")</f>
        <v>-</v>
      </c>
      <c r="R12" s="89"/>
      <c r="S12" s="88"/>
      <c r="T12" s="184"/>
      <c r="U12" s="109" t="str">
        <f t="shared" si="1"/>
        <v>G55</v>
      </c>
      <c r="V12" s="105">
        <f>IFERROR(VLOOKUP($U12,'Generation tables'!$D$50:$SS68,14,FALSE),"-")</f>
        <v>0</v>
      </c>
      <c r="W12" s="105">
        <f>IFERROR(VLOOKUP($U12,'Generation tables'!$D$37:$S$46,14,FALSE),"-")</f>
        <v>0</v>
      </c>
      <c r="X12" s="105">
        <f>IFERROR(VLOOKUP($U12,'Generation tables'!$D$24:$S$32,14,FALSE),"-")</f>
        <v>0</v>
      </c>
      <c r="Y12" s="105">
        <f>IFERROR(VLOOKUP($U12,'Generation tables'!$D$12:$S$19,14,FALSE),"-")</f>
        <v>0</v>
      </c>
      <c r="Z12" s="105" t="str">
        <f>IFERROR(VLOOKUP($U12,'Generation tables'!$D$3:$S$7,14,FALSE),"-")</f>
        <v>-</v>
      </c>
      <c r="AA12" s="88"/>
    </row>
    <row r="13" spans="1:27" s="5" customFormat="1" ht="13.5" customHeight="1" x14ac:dyDescent="0.3">
      <c r="A13" s="88"/>
      <c r="B13" s="184"/>
      <c r="C13" s="109" t="s">
        <v>27</v>
      </c>
      <c r="D13" s="105">
        <f>IFERROR(VLOOKUP($C13,'Generation tables'!$D$51:$S$60,13,FALSE),"-")</f>
        <v>0</v>
      </c>
      <c r="E13" s="105">
        <f>IFERROR(VLOOKUP($C13,'Generation tables'!$D$37:$S$46,13,FALSE),"-")</f>
        <v>0</v>
      </c>
      <c r="F13" s="105">
        <f>IFERROR(VLOOKUP($C13,'Generation tables'!$D$24:$S$32,13,FALSE),"-")</f>
        <v>0</v>
      </c>
      <c r="G13" s="105" t="str">
        <f>IFERROR(VLOOKUP($C13,'Generation tables'!$D$12:$S$19,13,FALSE),"-")</f>
        <v>-</v>
      </c>
      <c r="H13" s="105" t="str">
        <f>IFERROR(VLOOKUP($C13,'Generation tables'!$D$3:$S$7,13,FALSE),"-")</f>
        <v>-</v>
      </c>
      <c r="I13" s="88"/>
      <c r="J13" s="89"/>
      <c r="K13" s="184"/>
      <c r="L13" s="109" t="s">
        <v>27</v>
      </c>
      <c r="M13" s="105">
        <f>IFERROR(VLOOKUP($L13,'Generation tables'!$D$51:S$60,10,FALSE),"-")</f>
        <v>0</v>
      </c>
      <c r="N13" s="105">
        <f>IFERROR(VLOOKUP($L13,'Generation tables'!$D$37:$S$46,10,FALSE),"-")</f>
        <v>0</v>
      </c>
      <c r="O13" s="105">
        <f>IFERROR(VLOOKUP($L13,'Generation tables'!$D$24:$S$32,10,FALSE),"-")</f>
        <v>0</v>
      </c>
      <c r="P13" s="105" t="str">
        <f>IFERROR(VLOOKUP($L13,'Generation tables'!$D$12:$S$19,10,FALSE),"-")</f>
        <v>-</v>
      </c>
      <c r="Q13" s="105" t="str">
        <f>IFERROR(VLOOKUP($L13,'Generation tables'!$D$3:$S$7,10,FALSE),"-")</f>
        <v>-</v>
      </c>
      <c r="R13" s="89"/>
      <c r="S13" s="88"/>
      <c r="T13" s="184"/>
      <c r="U13" s="109" t="s">
        <v>27</v>
      </c>
      <c r="V13" s="105">
        <f>IFERROR(VLOOKUP($U13,'Generation tables'!$D$50:$SS69,14,FALSE),"-")</f>
        <v>0</v>
      </c>
      <c r="W13" s="105">
        <f>IFERROR(VLOOKUP($U13,'Generation tables'!$D$37:$S$46,14,FALSE),"-")</f>
        <v>0</v>
      </c>
      <c r="X13" s="105">
        <f>IFERROR(VLOOKUP($U13,'Generation tables'!$D$24:$S$32,14,FALSE),"-")</f>
        <v>0</v>
      </c>
      <c r="Y13" s="105" t="str">
        <f>IFERROR(VLOOKUP($U13,'Generation tables'!$D$12:$S$19,14,FALSE),"-")</f>
        <v>-</v>
      </c>
      <c r="Z13" s="105" t="str">
        <f>IFERROR(VLOOKUP($U13,'Generation tables'!$D$3:$S$7,14,FALSE),"-")</f>
        <v>-</v>
      </c>
      <c r="AA13" s="88"/>
    </row>
    <row r="14" spans="1:27" s="5" customFormat="1" ht="13.5" customHeight="1" x14ac:dyDescent="0.3">
      <c r="A14" s="88"/>
      <c r="B14" s="184"/>
      <c r="C14" s="109" t="s">
        <v>117</v>
      </c>
      <c r="D14" s="105" t="str">
        <f>IFERROR(VLOOKUP($C14,'Generation tables'!$D$51:$S$60,13,FALSE),"-")</f>
        <v>-</v>
      </c>
      <c r="E14" s="105" t="str">
        <f>IFERROR(VLOOKUP($C14,'Generation tables'!$D$37:$S$46,13,FALSE),"-")</f>
        <v>-</v>
      </c>
      <c r="F14" s="105" t="str">
        <f>IFERROR(VLOOKUP($C14,'Generation tables'!$D$24:$S$32,13,FALSE),"-")</f>
        <v>-</v>
      </c>
      <c r="G14" s="105" t="str">
        <f>IFERROR(VLOOKUP($C14,'Generation tables'!$D$12:$S$19,13,FALSE),"-")</f>
        <v>-</v>
      </c>
      <c r="H14" s="105">
        <f>IFERROR(VLOOKUP($C14,'Generation tables'!$D$3:$S$7,13,FALSE),"-")</f>
        <v>0</v>
      </c>
      <c r="I14" s="88"/>
      <c r="J14" s="89"/>
      <c r="K14" s="184"/>
      <c r="L14" s="109" t="str">
        <f t="shared" si="0"/>
        <v>G65</v>
      </c>
      <c r="M14" s="105" t="str">
        <f>IFERROR(VLOOKUP($L14,'Generation tables'!$D$51:S$60,10,FALSE),"-")</f>
        <v>-</v>
      </c>
      <c r="N14" s="105" t="str">
        <f>IFERROR(VLOOKUP($L14,'Generation tables'!$D$37:$S$46,10,FALSE),"-")</f>
        <v>-</v>
      </c>
      <c r="O14" s="105" t="str">
        <f>IFERROR(VLOOKUP($L14,'Generation tables'!$D$24:$S$32,10,FALSE),"-")</f>
        <v>-</v>
      </c>
      <c r="P14" s="105" t="str">
        <f>IFERROR(VLOOKUP($L14,'Generation tables'!$D$12:$S$19,10,FALSE),"-")</f>
        <v>-</v>
      </c>
      <c r="Q14" s="105">
        <f>IFERROR(VLOOKUP($L14,'Generation tables'!$D$3:$S$7,10,FALSE),"-")</f>
        <v>0</v>
      </c>
      <c r="R14" s="89"/>
      <c r="S14" s="88"/>
      <c r="T14" s="184"/>
      <c r="U14" s="109" t="str">
        <f t="shared" si="1"/>
        <v>G65</v>
      </c>
      <c r="V14" s="105" t="str">
        <f>IFERROR(VLOOKUP($U14,'Generation tables'!$D$50:$SS69,14,FALSE),"-")</f>
        <v>-</v>
      </c>
      <c r="W14" s="105" t="str">
        <f>IFERROR(VLOOKUP($U14,'Generation tables'!$D$37:$S$46,14,FALSE),"-")</f>
        <v>-</v>
      </c>
      <c r="X14" s="105" t="str">
        <f>IFERROR(VLOOKUP($U14,'Generation tables'!$D$24:$S$32,14,FALSE),"-")</f>
        <v>-</v>
      </c>
      <c r="Y14" s="105" t="str">
        <f>IFERROR(VLOOKUP($U14,'Generation tables'!$D$12:$S$19,14,FALSE),"-")</f>
        <v>-</v>
      </c>
      <c r="Z14" s="105">
        <f>IFERROR(VLOOKUP($U14,'Generation tables'!$D$3:$S$7,14,FALSE),"-")</f>
        <v>0</v>
      </c>
      <c r="AA14" s="88"/>
    </row>
    <row r="15" spans="1:27" s="5" customFormat="1" ht="15" customHeight="1" x14ac:dyDescent="0.3">
      <c r="A15" s="88"/>
      <c r="B15" s="177" t="s">
        <v>13</v>
      </c>
      <c r="C15" s="177"/>
      <c r="D15" s="130">
        <f>'Generation tables'!P61</f>
        <v>1.42302716688228</v>
      </c>
      <c r="E15" s="130">
        <f>'Generation tables'!P47</f>
        <v>4.0501146048912897</v>
      </c>
      <c r="F15" s="111">
        <f>'Generation tables'!P33</f>
        <v>1.4778211374604566</v>
      </c>
      <c r="G15" s="111">
        <f>'Generation tables'!P20</f>
        <v>1.7236718912206339</v>
      </c>
      <c r="H15" s="111">
        <f>'Generation tables'!P8</f>
        <v>0.60344827586206895</v>
      </c>
      <c r="I15" s="110"/>
      <c r="J15" s="89"/>
      <c r="K15" s="177" t="s">
        <v>13</v>
      </c>
      <c r="L15" s="177"/>
      <c r="M15" s="130">
        <f>'Generation tables'!M61</f>
        <v>0.51746442432082795</v>
      </c>
      <c r="N15" s="130">
        <f>'Generation tables'!$M47</f>
        <v>1.0686377095531758</v>
      </c>
      <c r="O15" s="111">
        <f>'Generation tables'!$M33</f>
        <v>0.64654674763894981</v>
      </c>
      <c r="P15" s="111">
        <f>'Generation tables'!$M20</f>
        <v>0.86183594561031696</v>
      </c>
      <c r="Q15" s="111">
        <f>'Generation tables'!$M8</f>
        <v>0.51724137931034486</v>
      </c>
      <c r="R15" s="89"/>
      <c r="S15" s="88"/>
      <c r="T15" s="177" t="s">
        <v>13</v>
      </c>
      <c r="U15" s="177"/>
      <c r="V15" s="130">
        <f>'Generation tables'!$Q61</f>
        <v>19.75</v>
      </c>
      <c r="W15" s="130">
        <f>'Generation tables'!$Q47</f>
        <v>18.625</v>
      </c>
      <c r="X15" s="111">
        <f>'Generation tables'!$Q33</f>
        <v>3.9716443069249778</v>
      </c>
      <c r="Y15" s="111">
        <f>'Generation tables'!$Q20</f>
        <v>16.139836799611391</v>
      </c>
      <c r="Z15" s="111">
        <f>'Generation tables'!$Q8</f>
        <v>5.6896551724137927</v>
      </c>
      <c r="AA15" s="88"/>
    </row>
    <row r="16" spans="1:27" s="5" customFormat="1" ht="15" customHeight="1" x14ac:dyDescent="0.3">
      <c r="A16" s="88"/>
      <c r="B16" s="177" t="s">
        <v>17</v>
      </c>
      <c r="C16" s="177"/>
      <c r="D16" s="130">
        <f>'Generation tables'!P62</f>
        <v>2.2594618044144101</v>
      </c>
      <c r="E16" s="130">
        <f>'Generation tables'!P48</f>
        <v>3.6798943330608598</v>
      </c>
      <c r="F16" s="111">
        <f>'Generation tables'!P34</f>
        <v>1.6668514093645379</v>
      </c>
      <c r="G16" s="111">
        <f>'Generation tables'!P21</f>
        <v>1.8646727739368363</v>
      </c>
      <c r="H16" s="111">
        <f>'Generation tables'!P9</f>
        <v>1.6817799268785087</v>
      </c>
      <c r="I16" s="110"/>
      <c r="J16" s="89"/>
      <c r="K16" s="177" t="s">
        <v>17</v>
      </c>
      <c r="L16" s="177"/>
      <c r="M16" s="130">
        <f>'Generation tables'!M62</f>
        <v>0.92021717125241598</v>
      </c>
      <c r="N16" s="130">
        <f>'Generation tables'!$M48</f>
        <v>1.36401416612122</v>
      </c>
      <c r="O16" s="111">
        <f>'Generation tables'!$M34</f>
        <v>0.74174887716721938</v>
      </c>
      <c r="P16" s="111">
        <f>'Generation tables'!$M21</f>
        <v>0.84030318138784477</v>
      </c>
      <c r="Q16" s="111">
        <f>'Generation tables'!$M9</f>
        <v>0.82651577603003634</v>
      </c>
      <c r="R16" s="89"/>
      <c r="S16" s="88"/>
      <c r="T16" s="177" t="s">
        <v>17</v>
      </c>
      <c r="U16" s="177"/>
      <c r="V16" s="130">
        <f>'Generation tables'!$Q62</f>
        <v>17.344450433159398</v>
      </c>
      <c r="W16" s="130">
        <f>'Generation tables'!$Q48</f>
        <v>16.905434566081599</v>
      </c>
      <c r="X16" s="111">
        <f>'Generation tables'!$Q34</f>
        <v>6.7757509790668466</v>
      </c>
      <c r="Y16" s="111">
        <f>'Generation tables'!$Q21</f>
        <v>9.2033205580573476</v>
      </c>
      <c r="Z16" s="111">
        <f>'Generation tables'!$Q9</f>
        <v>9.2929121600594513</v>
      </c>
      <c r="AA16" s="88"/>
    </row>
    <row r="17" spans="1:27" s="5" customFormat="1" ht="15" customHeight="1" x14ac:dyDescent="0.3">
      <c r="A17" s="88"/>
      <c r="B17" s="88"/>
      <c r="C17" s="88"/>
      <c r="D17" s="88"/>
      <c r="E17" s="88"/>
      <c r="F17" s="88"/>
      <c r="G17" s="88"/>
      <c r="H17" s="88"/>
      <c r="I17" s="88"/>
      <c r="J17" s="89"/>
      <c r="K17" s="89"/>
      <c r="L17" s="89"/>
      <c r="M17" s="89"/>
      <c r="N17" s="89"/>
      <c r="O17" s="89"/>
      <c r="P17" s="89"/>
      <c r="Q17" s="89"/>
      <c r="R17" s="89"/>
      <c r="S17" s="88"/>
      <c r="T17" s="88"/>
      <c r="U17" s="88"/>
      <c r="V17" s="88"/>
      <c r="W17" s="88"/>
      <c r="X17" s="88"/>
      <c r="Y17" s="88"/>
      <c r="Z17" s="88"/>
      <c r="AA17" s="88"/>
    </row>
    <row r="18" spans="1:27" s="5" customFormat="1" ht="15" customHeight="1" x14ac:dyDescent="0.3">
      <c r="A18" s="88"/>
      <c r="B18" s="88"/>
      <c r="C18" s="178" t="s">
        <v>37</v>
      </c>
      <c r="D18" s="178"/>
      <c r="E18" s="178"/>
      <c r="F18" s="178"/>
      <c r="G18" s="88">
        <v>1</v>
      </c>
      <c r="H18" s="88"/>
      <c r="I18" s="88"/>
      <c r="J18" s="89"/>
      <c r="K18" s="89"/>
      <c r="L18" s="179" t="s">
        <v>37</v>
      </c>
      <c r="M18" s="179"/>
      <c r="N18" s="179"/>
      <c r="O18" s="179"/>
      <c r="P18" s="89">
        <v>1</v>
      </c>
      <c r="Q18" s="89"/>
      <c r="R18" s="89"/>
      <c r="S18" s="88"/>
      <c r="T18" s="88"/>
      <c r="U18" s="178" t="s">
        <v>37</v>
      </c>
      <c r="V18" s="178"/>
      <c r="W18" s="178"/>
      <c r="X18" s="178"/>
      <c r="Y18" s="88">
        <v>1</v>
      </c>
      <c r="Z18" s="88"/>
      <c r="AA18" s="88"/>
    </row>
    <row r="19" spans="1:27" s="5" customFormat="1" ht="15" hidden="1" customHeight="1" x14ac:dyDescent="0.3">
      <c r="A19" s="88"/>
      <c r="B19" s="88"/>
      <c r="C19" s="88"/>
      <c r="D19" s="88">
        <v>1</v>
      </c>
      <c r="E19" s="88">
        <v>2</v>
      </c>
      <c r="F19" s="88">
        <v>3</v>
      </c>
      <c r="G19" s="88">
        <v>4</v>
      </c>
      <c r="H19" s="88">
        <v>5</v>
      </c>
      <c r="I19" s="88"/>
      <c r="J19" s="89"/>
      <c r="K19" s="96"/>
      <c r="L19" s="89"/>
      <c r="M19" s="88">
        <v>1</v>
      </c>
      <c r="N19" s="88">
        <v>2</v>
      </c>
      <c r="O19" s="88">
        <v>3</v>
      </c>
      <c r="P19" s="88">
        <v>4</v>
      </c>
      <c r="Q19" s="88">
        <v>5</v>
      </c>
      <c r="R19" s="89"/>
      <c r="S19" s="88"/>
      <c r="T19" s="88"/>
      <c r="U19" s="88"/>
      <c r="V19" s="88">
        <v>1</v>
      </c>
      <c r="W19" s="88">
        <v>2</v>
      </c>
      <c r="X19" s="88">
        <v>3</v>
      </c>
      <c r="Y19" s="88">
        <v>4</v>
      </c>
      <c r="Z19" s="88"/>
      <c r="AA19" s="88"/>
    </row>
    <row r="20" spans="1:27" s="5" customFormat="1" ht="15" customHeight="1" x14ac:dyDescent="0.3">
      <c r="A20" s="88"/>
      <c r="B20" s="88"/>
      <c r="C20" s="88"/>
      <c r="D20" s="88"/>
      <c r="E20" s="88"/>
      <c r="F20" s="88"/>
      <c r="G20" s="88"/>
      <c r="H20" s="88"/>
      <c r="I20" s="88"/>
      <c r="J20" s="89"/>
      <c r="K20" s="96"/>
      <c r="L20" s="89"/>
      <c r="M20" s="89"/>
      <c r="N20" s="89"/>
      <c r="O20" s="89"/>
      <c r="P20" s="89"/>
      <c r="Q20" s="89"/>
      <c r="R20" s="89"/>
      <c r="S20" s="88"/>
      <c r="T20" s="88"/>
      <c r="U20" s="88"/>
      <c r="V20" s="88"/>
      <c r="W20" s="88"/>
      <c r="X20" s="88"/>
      <c r="Y20" s="88"/>
      <c r="Z20" s="88"/>
      <c r="AA20" s="88"/>
    </row>
    <row r="21" spans="1:27" s="5" customFormat="1" ht="15" customHeight="1" x14ac:dyDescent="0.3">
      <c r="A21" s="88"/>
      <c r="B21" s="175" t="s">
        <v>38</v>
      </c>
      <c r="C21" s="175"/>
      <c r="D21" s="104">
        <f>D4</f>
        <v>2020</v>
      </c>
      <c r="E21" s="104">
        <f>E4</f>
        <v>2021</v>
      </c>
      <c r="F21" s="104">
        <f>F4</f>
        <v>2022</v>
      </c>
      <c r="G21" s="104">
        <f>G4</f>
        <v>2023</v>
      </c>
      <c r="H21" s="104">
        <f>H4</f>
        <v>2024</v>
      </c>
      <c r="I21" s="88"/>
      <c r="J21" s="89"/>
      <c r="K21" s="175" t="s">
        <v>39</v>
      </c>
      <c r="L21" s="175"/>
      <c r="M21" s="104">
        <f>M4</f>
        <v>2020</v>
      </c>
      <c r="N21" s="104">
        <f>N4</f>
        <v>2021</v>
      </c>
      <c r="O21" s="104">
        <f>O4</f>
        <v>2022</v>
      </c>
      <c r="P21" s="104">
        <f t="shared" ref="P21:Q21" si="2">P4</f>
        <v>2023</v>
      </c>
      <c r="Q21" s="104">
        <f t="shared" si="2"/>
        <v>2024</v>
      </c>
      <c r="R21" s="89"/>
      <c r="S21" s="88"/>
      <c r="T21" s="175" t="s">
        <v>40</v>
      </c>
      <c r="U21" s="175"/>
      <c r="V21" s="104">
        <f>V4</f>
        <v>2020</v>
      </c>
      <c r="W21" s="104">
        <f>W4</f>
        <v>2021</v>
      </c>
      <c r="X21" s="104">
        <f>X4</f>
        <v>2022</v>
      </c>
      <c r="Y21" s="104">
        <f t="shared" ref="Y21:Z21" si="3">Y4</f>
        <v>2023</v>
      </c>
      <c r="Z21" s="104">
        <f t="shared" si="3"/>
        <v>2024</v>
      </c>
      <c r="AA21" s="88"/>
    </row>
    <row r="22" spans="1:27" s="5" customFormat="1" ht="13.5" customHeight="1" x14ac:dyDescent="0.3">
      <c r="A22" s="88"/>
      <c r="B22" s="176" t="str">
        <f>INDEX($C$5:$C$14,$G$18,1)</f>
        <v>G10</v>
      </c>
      <c r="C22" s="176"/>
      <c r="D22" s="105">
        <f>INDEX($D$5:$H$14,$G$18,D$19)</f>
        <v>1.1494252873563218</v>
      </c>
      <c r="E22" s="105">
        <f>INDEX($D$5:$H$14,$G$18,E$19)</f>
        <v>6.875</v>
      </c>
      <c r="F22" s="105">
        <f>INDEX($D$5:$H$14,$G$18,F$19)</f>
        <v>2.6086956521739131</v>
      </c>
      <c r="G22" s="105">
        <f>INDEX($D$5:$H$14,$G$18,G$19)</f>
        <v>5.7971014492753623</v>
      </c>
      <c r="H22" s="105">
        <f>INDEX($D$5:$H$14,$G$18,H$19)</f>
        <v>1.8324607329842932</v>
      </c>
      <c r="I22" s="88"/>
      <c r="J22" s="89"/>
      <c r="K22" s="176" t="str">
        <f>INDEX($L$5:$L$14,$P$18,1)</f>
        <v>G10</v>
      </c>
      <c r="L22" s="176"/>
      <c r="M22" s="105">
        <f>INDEX($M$5:$Q$14,$P$18,M$19)</f>
        <v>0.57471264367816088</v>
      </c>
      <c r="N22" s="105">
        <f t="shared" ref="N22:Q22" si="4">INDEX($M$5:$Q$14,$P$18,N$19)</f>
        <v>3.75</v>
      </c>
      <c r="O22" s="105">
        <f t="shared" si="4"/>
        <v>1.7391304347826086</v>
      </c>
      <c r="P22" s="105">
        <f t="shared" si="4"/>
        <v>2.8985507246376812</v>
      </c>
      <c r="Q22" s="105">
        <f t="shared" si="4"/>
        <v>1.5706806282722514</v>
      </c>
      <c r="R22" s="89"/>
      <c r="S22" s="88"/>
      <c r="T22" s="176" t="str">
        <f>INDEX($C$5:$C$14,$Y$18,1)</f>
        <v>G10</v>
      </c>
      <c r="U22" s="176"/>
      <c r="V22" s="105">
        <f>INDEX($V$5:$Z$14,$Y$18,V$19)</f>
        <v>10.632183908045976</v>
      </c>
      <c r="W22" s="105">
        <f t="shared" ref="W22:Z22" si="5">INDEX($V$5:$Z$14,$Y$18,W$19)</f>
        <v>46.875</v>
      </c>
      <c r="X22" s="105">
        <f t="shared" si="5"/>
        <v>7.6086956521739131</v>
      </c>
      <c r="Y22" s="105">
        <f t="shared" si="5"/>
        <v>85.14492753623189</v>
      </c>
      <c r="Z22" s="105">
        <f t="shared" si="5"/>
        <v>16.230366492146597</v>
      </c>
      <c r="AA22" s="88"/>
    </row>
    <row r="23" spans="1:27" s="5" customFormat="1" ht="13.5" customHeight="1" x14ac:dyDescent="0.3">
      <c r="A23" s="88"/>
      <c r="B23" s="177" t="s">
        <v>13</v>
      </c>
      <c r="C23" s="177"/>
      <c r="D23" s="111">
        <f t="shared" ref="D23:E24" si="6">D15</f>
        <v>1.42302716688228</v>
      </c>
      <c r="E23" s="111">
        <f t="shared" si="6"/>
        <v>4.0501146048912897</v>
      </c>
      <c r="F23" s="111">
        <f t="shared" ref="F23" si="7">F15</f>
        <v>1.4778211374604566</v>
      </c>
      <c r="G23" s="111">
        <f>G15</f>
        <v>1.7236718912206339</v>
      </c>
      <c r="H23" s="111">
        <f>H15</f>
        <v>0.60344827586206895</v>
      </c>
      <c r="I23" s="88"/>
      <c r="J23" s="89"/>
      <c r="K23" s="177" t="s">
        <v>13</v>
      </c>
      <c r="L23" s="177"/>
      <c r="M23" s="111">
        <f t="shared" ref="M23:O24" si="8">M15</f>
        <v>0.51746442432082795</v>
      </c>
      <c r="N23" s="111">
        <f t="shared" si="8"/>
        <v>1.0686377095531758</v>
      </c>
      <c r="O23" s="111">
        <f t="shared" si="8"/>
        <v>0.64654674763894981</v>
      </c>
      <c r="P23" s="111">
        <f>P15</f>
        <v>0.86183594561031696</v>
      </c>
      <c r="Q23" s="111">
        <f>Q15</f>
        <v>0.51724137931034486</v>
      </c>
      <c r="R23" s="89"/>
      <c r="S23" s="88"/>
      <c r="T23" s="177" t="s">
        <v>13</v>
      </c>
      <c r="U23" s="177"/>
      <c r="V23" s="111">
        <f t="shared" ref="V23:X24" si="9">V15</f>
        <v>19.75</v>
      </c>
      <c r="W23" s="111">
        <f t="shared" si="9"/>
        <v>18.625</v>
      </c>
      <c r="X23" s="111">
        <f t="shared" si="9"/>
        <v>3.9716443069249778</v>
      </c>
      <c r="Y23" s="111">
        <f>Y15</f>
        <v>16.139836799611391</v>
      </c>
      <c r="Z23" s="111">
        <f>Z15</f>
        <v>5.6896551724137927</v>
      </c>
      <c r="AA23" s="88"/>
    </row>
    <row r="24" spans="1:27" s="5" customFormat="1" ht="13.5" customHeight="1" x14ac:dyDescent="0.3">
      <c r="A24" s="88"/>
      <c r="B24" s="177" t="s">
        <v>17</v>
      </c>
      <c r="C24" s="177"/>
      <c r="D24" s="111">
        <f t="shared" si="6"/>
        <v>2.2594618044144101</v>
      </c>
      <c r="E24" s="111">
        <f t="shared" si="6"/>
        <v>3.6798943330608598</v>
      </c>
      <c r="F24" s="111">
        <f t="shared" ref="F24" si="10">F16</f>
        <v>1.6668514093645379</v>
      </c>
      <c r="G24" s="111">
        <f>G16</f>
        <v>1.8646727739368363</v>
      </c>
      <c r="H24" s="111">
        <f>H16</f>
        <v>1.6817799268785087</v>
      </c>
      <c r="I24" s="88"/>
      <c r="J24" s="89"/>
      <c r="K24" s="177" t="s">
        <v>17</v>
      </c>
      <c r="L24" s="177"/>
      <c r="M24" s="111">
        <f t="shared" si="8"/>
        <v>0.92021717125241598</v>
      </c>
      <c r="N24" s="111">
        <f t="shared" si="8"/>
        <v>1.36401416612122</v>
      </c>
      <c r="O24" s="111">
        <f t="shared" si="8"/>
        <v>0.74174887716721938</v>
      </c>
      <c r="P24" s="111">
        <f>P16</f>
        <v>0.84030318138784477</v>
      </c>
      <c r="Q24" s="111">
        <f>Q16</f>
        <v>0.82651577603003634</v>
      </c>
      <c r="R24" s="89"/>
      <c r="S24" s="88"/>
      <c r="T24" s="177" t="s">
        <v>17</v>
      </c>
      <c r="U24" s="177"/>
      <c r="V24" s="111">
        <f t="shared" si="9"/>
        <v>17.344450433159398</v>
      </c>
      <c r="W24" s="111">
        <f t="shared" si="9"/>
        <v>16.905434566081599</v>
      </c>
      <c r="X24" s="111">
        <f t="shared" si="9"/>
        <v>6.7757509790668466</v>
      </c>
      <c r="Y24" s="111">
        <f>Y16</f>
        <v>9.2033205580573476</v>
      </c>
      <c r="Z24" s="111">
        <f>Z16</f>
        <v>9.2929121600594513</v>
      </c>
      <c r="AA24" s="88"/>
    </row>
    <row r="25" spans="1:27" x14ac:dyDescent="0.35">
      <c r="A25" s="2"/>
      <c r="B25" s="2"/>
      <c r="C25" s="2"/>
      <c r="D25" s="2"/>
      <c r="E25" s="2"/>
      <c r="F25" s="2"/>
      <c r="G25" s="2"/>
      <c r="H25" s="2"/>
      <c r="I25" s="2"/>
      <c r="J25" s="1"/>
      <c r="K25" s="3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"/>
      <c r="B26" s="2"/>
      <c r="C26" s="2"/>
      <c r="D26" s="2"/>
      <c r="E26" s="2"/>
      <c r="F26" s="2"/>
      <c r="G26" s="2"/>
      <c r="H26" s="2"/>
      <c r="I26" s="2"/>
      <c r="J26" s="1"/>
      <c r="K26" s="1"/>
      <c r="L26" s="1"/>
      <c r="M26" s="1"/>
      <c r="N26" s="1"/>
      <c r="O26" s="1"/>
      <c r="P26" s="1"/>
      <c r="Q26" s="1"/>
      <c r="R26" s="1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2"/>
      <c r="C27" s="2"/>
      <c r="D27" s="2"/>
      <c r="E27" s="2"/>
      <c r="F27" s="2"/>
      <c r="G27" s="2"/>
      <c r="H27" s="2"/>
      <c r="I27" s="2"/>
      <c r="J27" s="1"/>
      <c r="K27" s="1"/>
      <c r="L27" s="1"/>
      <c r="M27" s="1"/>
      <c r="N27" s="1"/>
      <c r="O27" s="1"/>
      <c r="P27" s="1"/>
      <c r="Q27" s="1"/>
      <c r="R27" s="1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2"/>
      <c r="C28" s="2"/>
      <c r="D28" s="2"/>
      <c r="E28" s="2"/>
      <c r="F28" s="2"/>
      <c r="G28" s="2"/>
      <c r="H28" s="2"/>
      <c r="I28" s="2"/>
      <c r="J28" s="1"/>
      <c r="K28" s="1"/>
      <c r="L28" s="1"/>
      <c r="M28" s="1"/>
      <c r="N28" s="1"/>
      <c r="O28" s="1"/>
      <c r="P28" s="1"/>
      <c r="Q28" s="1"/>
      <c r="R28" s="1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2"/>
      <c r="C29" s="2"/>
      <c r="D29" s="2"/>
      <c r="E29" s="2"/>
      <c r="F29" s="2"/>
      <c r="G29" s="2"/>
      <c r="H29" s="2"/>
      <c r="I29" s="2"/>
      <c r="J29" s="1"/>
      <c r="K29" s="1"/>
      <c r="L29" s="1"/>
      <c r="M29" s="1"/>
      <c r="N29" s="1"/>
      <c r="O29" s="1"/>
      <c r="P29" s="1"/>
      <c r="Q29" s="1"/>
      <c r="R29" s="1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2"/>
      <c r="C30" s="2"/>
      <c r="D30" s="2"/>
      <c r="E30" s="2"/>
      <c r="F30" s="2"/>
      <c r="G30" s="2"/>
      <c r="H30" s="2"/>
      <c r="I30" s="2"/>
      <c r="J30" s="1"/>
      <c r="K30" s="1"/>
      <c r="L30" s="1"/>
      <c r="M30" s="1"/>
      <c r="N30" s="1"/>
      <c r="O30" s="1"/>
      <c r="P30" s="1"/>
      <c r="Q30" s="1"/>
      <c r="R30" s="1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2"/>
      <c r="C31" s="2"/>
      <c r="D31" s="2"/>
      <c r="E31" s="2"/>
      <c r="F31" s="2"/>
      <c r="G31" s="2"/>
      <c r="H31" s="2"/>
      <c r="I31" s="2"/>
      <c r="J31" s="1"/>
      <c r="K31" s="1"/>
      <c r="L31" s="1"/>
      <c r="M31" s="1"/>
      <c r="N31" s="1"/>
      <c r="O31" s="1"/>
      <c r="P31" s="1"/>
      <c r="Q31" s="1"/>
      <c r="R31" s="1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2"/>
      <c r="C32" s="2"/>
      <c r="D32" s="2"/>
      <c r="E32" s="2"/>
      <c r="F32" s="2"/>
      <c r="G32" s="2"/>
      <c r="H32" s="2"/>
      <c r="I32" s="2"/>
      <c r="J32" s="1"/>
      <c r="K32" s="1"/>
      <c r="L32" s="1"/>
      <c r="M32" s="1"/>
      <c r="N32" s="1"/>
      <c r="O32" s="1"/>
      <c r="P32" s="1"/>
      <c r="Q32" s="1"/>
      <c r="R32" s="1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2"/>
      <c r="C33" s="2"/>
      <c r="D33" s="2"/>
      <c r="E33" s="2"/>
      <c r="F33" s="2"/>
      <c r="G33" s="2"/>
      <c r="H33" s="2"/>
      <c r="I33" s="2"/>
      <c r="J33" s="1"/>
      <c r="K33" s="1"/>
      <c r="L33" s="1"/>
      <c r="M33" s="1"/>
      <c r="N33" s="1"/>
      <c r="O33" s="1"/>
      <c r="P33" s="1"/>
      <c r="Q33" s="1"/>
      <c r="R33" s="1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2"/>
      <c r="C34" s="2"/>
      <c r="D34" s="2"/>
      <c r="E34" s="2"/>
      <c r="F34" s="2"/>
      <c r="G34" s="2"/>
      <c r="H34" s="2"/>
      <c r="I34" s="2"/>
      <c r="J34" s="1"/>
      <c r="K34" s="1"/>
      <c r="L34" s="1"/>
      <c r="M34" s="1"/>
      <c r="N34" s="1"/>
      <c r="O34" s="1"/>
      <c r="P34" s="1"/>
      <c r="Q34" s="1"/>
      <c r="R34" s="1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2"/>
      <c r="C35" s="2"/>
      <c r="D35" s="2"/>
      <c r="E35" s="2"/>
      <c r="F35" s="2"/>
      <c r="G35" s="2"/>
      <c r="H35" s="2"/>
      <c r="I35" s="2"/>
      <c r="J35" s="1"/>
      <c r="K35" s="1"/>
      <c r="L35" s="1"/>
      <c r="M35" s="1"/>
      <c r="N35" s="1"/>
      <c r="O35" s="1"/>
      <c r="P35" s="1"/>
      <c r="Q35" s="1"/>
      <c r="R35" s="1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2"/>
      <c r="C36" s="2"/>
      <c r="D36" s="2"/>
      <c r="E36" s="2"/>
      <c r="F36" s="2"/>
      <c r="G36" s="2"/>
      <c r="H36" s="2"/>
      <c r="I36" s="2"/>
      <c r="J36" s="1"/>
      <c r="K36" s="1"/>
      <c r="L36" s="1"/>
      <c r="M36" s="1"/>
      <c r="N36" s="1"/>
      <c r="O36" s="1"/>
      <c r="P36" s="1"/>
      <c r="Q36" s="1"/>
      <c r="R36" s="1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2"/>
      <c r="C37" s="2"/>
      <c r="D37" s="2"/>
      <c r="E37" s="2"/>
      <c r="F37" s="2"/>
      <c r="G37" s="2"/>
      <c r="H37" s="2"/>
      <c r="I37" s="2"/>
      <c r="J37" s="1"/>
      <c r="K37" s="1"/>
      <c r="L37" s="1"/>
      <c r="M37" s="1"/>
      <c r="N37" s="1"/>
      <c r="O37" s="1"/>
      <c r="P37" s="1"/>
      <c r="Q37" s="1"/>
      <c r="R37" s="1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2"/>
      <c r="C38" s="2"/>
      <c r="D38" s="2"/>
      <c r="E38" s="2"/>
      <c r="F38" s="2"/>
      <c r="G38" s="2"/>
      <c r="H38" s="2"/>
      <c r="I38" s="2"/>
      <c r="J38" s="1"/>
      <c r="K38" s="1"/>
      <c r="L38" s="1"/>
      <c r="M38" s="1"/>
      <c r="N38" s="1"/>
      <c r="O38" s="1"/>
      <c r="P38" s="1"/>
      <c r="Q38" s="1"/>
      <c r="R38" s="1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2"/>
      <c r="C39" s="2"/>
      <c r="D39" s="2"/>
      <c r="E39" s="2"/>
      <c r="F39" s="2"/>
      <c r="G39" s="2"/>
      <c r="H39" s="2"/>
      <c r="I39" s="2"/>
      <c r="J39" s="1"/>
      <c r="K39" s="1"/>
      <c r="L39" s="1"/>
      <c r="M39" s="1"/>
      <c r="N39" s="1"/>
      <c r="O39" s="1"/>
      <c r="P39" s="1"/>
      <c r="Q39" s="1"/>
      <c r="R39" s="1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2"/>
      <c r="C40" s="2"/>
      <c r="D40" s="2"/>
      <c r="E40" s="2"/>
      <c r="F40" s="2"/>
      <c r="G40" s="2"/>
      <c r="H40" s="2"/>
      <c r="I40" s="2"/>
      <c r="J40" s="1"/>
      <c r="K40" s="1"/>
      <c r="L40" s="1"/>
      <c r="M40" s="1"/>
      <c r="N40" s="1"/>
      <c r="O40" s="1"/>
      <c r="P40" s="1"/>
      <c r="Q40" s="1"/>
      <c r="R40" s="1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2"/>
      <c r="C41" s="2"/>
      <c r="D41" s="2"/>
      <c r="E41" s="2"/>
      <c r="F41" s="2"/>
      <c r="G41" s="2"/>
      <c r="H41" s="2"/>
      <c r="I41" s="2"/>
      <c r="J41" s="1"/>
      <c r="K41" s="1"/>
      <c r="L41" s="1"/>
      <c r="M41" s="1"/>
      <c r="N41" s="1"/>
      <c r="O41" s="1"/>
      <c r="P41" s="1"/>
      <c r="Q41" s="1"/>
      <c r="R41" s="1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2"/>
      <c r="C42" s="2"/>
      <c r="D42" s="2"/>
      <c r="E42" s="2"/>
      <c r="F42" s="2"/>
      <c r="G42" s="2"/>
      <c r="H42" s="2"/>
      <c r="I42" s="2"/>
      <c r="J42" s="1"/>
      <c r="K42" s="1"/>
      <c r="L42" s="1"/>
      <c r="M42" s="1"/>
      <c r="N42" s="1"/>
      <c r="O42" s="1"/>
      <c r="P42" s="1"/>
      <c r="Q42" s="1"/>
      <c r="R42" s="1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2"/>
      <c r="C43" s="2"/>
      <c r="D43" s="2"/>
      <c r="E43" s="2"/>
      <c r="F43" s="2"/>
      <c r="G43" s="2"/>
      <c r="H43" s="2"/>
      <c r="I43" s="2"/>
      <c r="J43" s="1"/>
      <c r="K43" s="1"/>
      <c r="L43" s="1"/>
      <c r="M43" s="1"/>
      <c r="N43" s="1"/>
      <c r="O43" s="1"/>
      <c r="P43" s="1"/>
      <c r="Q43" s="1"/>
      <c r="R43" s="1"/>
      <c r="S43" s="2"/>
      <c r="T43" s="2"/>
      <c r="U43" s="2"/>
      <c r="V43" s="2"/>
      <c r="W43" s="2"/>
      <c r="X43" s="2"/>
      <c r="Y43" s="2"/>
      <c r="Z43" s="2"/>
      <c r="AA43" s="2"/>
    </row>
  </sheetData>
  <mergeCells count="33">
    <mergeCell ref="B5:B14"/>
    <mergeCell ref="K5:K14"/>
    <mergeCell ref="T5:T14"/>
    <mergeCell ref="B15:C15"/>
    <mergeCell ref="K15:L15"/>
    <mergeCell ref="T15:U15"/>
    <mergeCell ref="B3:C4"/>
    <mergeCell ref="K3:L4"/>
    <mergeCell ref="T3:U4"/>
    <mergeCell ref="B2:H2"/>
    <mergeCell ref="D3:H3"/>
    <mergeCell ref="K2:Q2"/>
    <mergeCell ref="M3:Q3"/>
    <mergeCell ref="T2:Z2"/>
    <mergeCell ref="V3:Z3"/>
    <mergeCell ref="B16:C16"/>
    <mergeCell ref="K16:L16"/>
    <mergeCell ref="T16:U16"/>
    <mergeCell ref="C18:F18"/>
    <mergeCell ref="L18:O18"/>
    <mergeCell ref="U18:X18"/>
    <mergeCell ref="T21:U21"/>
    <mergeCell ref="T22:U22"/>
    <mergeCell ref="T23:U23"/>
    <mergeCell ref="T24:U24"/>
    <mergeCell ref="B21:C21"/>
    <mergeCell ref="B22:C22"/>
    <mergeCell ref="B23:C23"/>
    <mergeCell ref="B24:C24"/>
    <mergeCell ref="K21:L21"/>
    <mergeCell ref="K22:L22"/>
    <mergeCell ref="K23:L23"/>
    <mergeCell ref="K24:L24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Drop Down 1">
              <controlPr defaultSize="0" autoLine="0" autoPict="0">
                <anchor moveWithCells="1">
                  <from>
                    <xdr:col>15</xdr:col>
                    <xdr:colOff>0</xdr:colOff>
                    <xdr:row>17</xdr:row>
                    <xdr:rowOff>19050</xdr:rowOff>
                  </from>
                  <to>
                    <xdr:col>16</xdr:col>
                    <xdr:colOff>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Drop Down 2">
              <controlPr defaultSize="0" autoLine="0" autoPict="0">
                <anchor moveWithCells="1">
                  <from>
                    <xdr:col>24</xdr:col>
                    <xdr:colOff>0</xdr:colOff>
                    <xdr:row>17</xdr:row>
                    <xdr:rowOff>0</xdr:rowOff>
                  </from>
                  <to>
                    <xdr:col>25</xdr:col>
                    <xdr:colOff>0</xdr:colOff>
                    <xdr:row>19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Drop Down 3">
              <controlPr defaultSize="0" autoLine="0" autoPict="0">
                <anchor moveWithCells="1">
                  <from>
                    <xdr:col>6</xdr:col>
                    <xdr:colOff>0</xdr:colOff>
                    <xdr:row>17</xdr:row>
                    <xdr:rowOff>0</xdr:rowOff>
                  </from>
                  <to>
                    <xdr:col>7</xdr:col>
                    <xdr:colOff>0</xdr:colOff>
                    <xdr:row>19</xdr:row>
                    <xdr:rowOff>12700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2:T25"/>
  <sheetViews>
    <sheetView zoomScaleNormal="100" workbookViewId="0"/>
  </sheetViews>
  <sheetFormatPr defaultRowHeight="14.5" x14ac:dyDescent="0.35"/>
  <cols>
    <col min="1" max="1" width="2.7265625" style="5" customWidth="1"/>
    <col min="2" max="2" width="8.7265625" style="5" customWidth="1"/>
    <col min="3" max="3" width="15.7265625" style="5" customWidth="1"/>
    <col min="4" max="19" width="8.7265625" style="5" customWidth="1"/>
    <col min="20" max="20" width="9.1796875" style="5"/>
  </cols>
  <sheetData>
    <row r="2" spans="2:20" ht="26" x14ac:dyDescent="0.35">
      <c r="B2" s="33" t="s">
        <v>111</v>
      </c>
      <c r="C2" s="34"/>
      <c r="D2" s="34" t="s">
        <v>18</v>
      </c>
      <c r="E2" s="34" t="s">
        <v>7</v>
      </c>
      <c r="F2" s="34" t="s">
        <v>8</v>
      </c>
      <c r="G2" s="34" t="s">
        <v>9</v>
      </c>
      <c r="H2" s="34" t="s">
        <v>10</v>
      </c>
      <c r="I2" s="34" t="s">
        <v>11</v>
      </c>
      <c r="J2" s="34" t="s">
        <v>12</v>
      </c>
      <c r="K2" s="35" t="s">
        <v>107</v>
      </c>
      <c r="L2" s="35" t="s">
        <v>116</v>
      </c>
      <c r="M2" s="34" t="s">
        <v>0</v>
      </c>
      <c r="N2" s="34" t="s">
        <v>1</v>
      </c>
      <c r="O2" s="34" t="s">
        <v>2</v>
      </c>
      <c r="P2" s="34" t="s">
        <v>3</v>
      </c>
      <c r="Q2" s="34" t="s">
        <v>4</v>
      </c>
      <c r="R2" s="35" t="s">
        <v>115</v>
      </c>
      <c r="S2" s="36" t="s">
        <v>6</v>
      </c>
    </row>
    <row r="3" spans="2:20" ht="14.65" customHeight="1" x14ac:dyDescent="0.35">
      <c r="B3" s="185"/>
      <c r="C3" s="186"/>
      <c r="D3" s="6" t="s">
        <v>41</v>
      </c>
      <c r="E3" s="9">
        <v>2074</v>
      </c>
      <c r="F3" s="9">
        <v>0</v>
      </c>
      <c r="G3" s="9">
        <v>8</v>
      </c>
      <c r="H3" s="9">
        <v>5</v>
      </c>
      <c r="I3" s="9">
        <v>18</v>
      </c>
      <c r="J3" s="9">
        <v>31</v>
      </c>
      <c r="K3" s="9">
        <v>131</v>
      </c>
      <c r="L3" s="9">
        <v>65</v>
      </c>
      <c r="M3" s="8">
        <v>0.38575968136250322</v>
      </c>
      <c r="N3" s="8">
        <v>0.24109980085156449</v>
      </c>
      <c r="O3" s="8">
        <v>0.86795928306563219</v>
      </c>
      <c r="P3" s="8">
        <v>1.4948187652796998</v>
      </c>
      <c r="Q3" s="8">
        <v>6.3168147823109901</v>
      </c>
      <c r="R3" s="8">
        <v>3.1342974110703383</v>
      </c>
      <c r="S3" s="43">
        <v>16.375</v>
      </c>
      <c r="T3"/>
    </row>
    <row r="4" spans="2:20" ht="15" customHeight="1" x14ac:dyDescent="0.35">
      <c r="B4" s="54"/>
      <c r="C4" s="55"/>
      <c r="D4" s="37" t="s">
        <v>106</v>
      </c>
      <c r="E4" s="38">
        <v>2073.83</v>
      </c>
      <c r="F4" s="38">
        <v>0</v>
      </c>
      <c r="G4" s="38">
        <v>8</v>
      </c>
      <c r="H4" s="38">
        <v>5</v>
      </c>
      <c r="I4" s="38">
        <v>18</v>
      </c>
      <c r="J4" s="38">
        <v>31</v>
      </c>
      <c r="K4" s="41">
        <v>131</v>
      </c>
      <c r="L4" s="41">
        <v>65</v>
      </c>
      <c r="M4" s="44">
        <v>0.38575968136250322</v>
      </c>
      <c r="N4" s="44">
        <v>0.24109980085156449</v>
      </c>
      <c r="O4" s="44">
        <v>0.86795928306563219</v>
      </c>
      <c r="P4" s="45">
        <v>1.4948187652796998</v>
      </c>
      <c r="Q4" s="44">
        <v>6.3168147823109901</v>
      </c>
      <c r="R4" s="44">
        <v>3.1342974110703383</v>
      </c>
      <c r="S4" s="46">
        <v>16.375</v>
      </c>
    </row>
    <row r="5" spans="2:20" x14ac:dyDescent="0.35">
      <c r="B5" s="56"/>
      <c r="C5" s="57"/>
      <c r="D5" s="39" t="s">
        <v>16</v>
      </c>
      <c r="E5" s="40">
        <v>13913.83</v>
      </c>
      <c r="F5" s="40">
        <v>1</v>
      </c>
      <c r="G5" s="40">
        <v>115</v>
      </c>
      <c r="H5" s="40">
        <v>82</v>
      </c>
      <c r="I5" s="40">
        <v>36</v>
      </c>
      <c r="J5" s="40">
        <v>234</v>
      </c>
      <c r="K5" s="42">
        <v>1293</v>
      </c>
      <c r="L5" s="42">
        <v>1066</v>
      </c>
      <c r="M5" s="47">
        <v>0.82651577603003634</v>
      </c>
      <c r="N5" s="47">
        <v>0.58934168377793894</v>
      </c>
      <c r="O5" s="47">
        <v>0.25873537336592439</v>
      </c>
      <c r="P5" s="48">
        <v>1.6817799268785087</v>
      </c>
      <c r="Q5" s="47">
        <v>9.2929121600594513</v>
      </c>
      <c r="R5" s="47">
        <v>7.6614418891132061</v>
      </c>
      <c r="S5" s="49">
        <v>9.7218045112781954</v>
      </c>
    </row>
    <row r="7" spans="2:20" ht="26" x14ac:dyDescent="0.35">
      <c r="B7" s="33" t="s">
        <v>91</v>
      </c>
      <c r="C7" s="34"/>
      <c r="D7" s="34" t="s">
        <v>18</v>
      </c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5" t="s">
        <v>107</v>
      </c>
      <c r="L7" s="35" t="s">
        <v>108</v>
      </c>
      <c r="M7" s="34" t="s">
        <v>0</v>
      </c>
      <c r="N7" s="34" t="s">
        <v>1</v>
      </c>
      <c r="O7" s="34" t="s">
        <v>2</v>
      </c>
      <c r="P7" s="34" t="s">
        <v>3</v>
      </c>
      <c r="Q7" s="34" t="s">
        <v>4</v>
      </c>
      <c r="R7" s="35" t="s">
        <v>5</v>
      </c>
      <c r="S7" s="36" t="s">
        <v>6</v>
      </c>
    </row>
    <row r="8" spans="2:20" ht="14.65" customHeight="1" x14ac:dyDescent="0.35">
      <c r="B8" s="185"/>
      <c r="C8" s="186"/>
      <c r="D8" s="6" t="s">
        <v>41</v>
      </c>
      <c r="E8" s="9">
        <v>1997.8</v>
      </c>
      <c r="F8" s="9">
        <v>0</v>
      </c>
      <c r="G8" s="9">
        <v>8</v>
      </c>
      <c r="H8" s="9">
        <v>5</v>
      </c>
      <c r="I8" s="9">
        <v>9</v>
      </c>
      <c r="J8" s="9">
        <v>22</v>
      </c>
      <c r="K8" s="9">
        <v>53</v>
      </c>
      <c r="L8" s="9">
        <v>68</v>
      </c>
      <c r="M8" s="8">
        <v>0.40044048453298631</v>
      </c>
      <c r="N8" s="8">
        <v>0.25027530283311644</v>
      </c>
      <c r="O8" s="8">
        <v>0.4504955450996096</v>
      </c>
      <c r="P8" s="8">
        <v>1.1012113324657122</v>
      </c>
      <c r="Q8" s="8">
        <v>2.652918210031034</v>
      </c>
      <c r="R8" s="8">
        <v>3.4037441185303834</v>
      </c>
      <c r="S8" s="43">
        <v>6.625</v>
      </c>
    </row>
    <row r="9" spans="2:20" ht="15" customHeight="1" x14ac:dyDescent="0.35">
      <c r="B9" s="54"/>
      <c r="C9" s="55"/>
      <c r="D9" s="37" t="s">
        <v>106</v>
      </c>
      <c r="E9" s="38">
        <v>1997.8</v>
      </c>
      <c r="F9" s="38">
        <v>0</v>
      </c>
      <c r="G9" s="38">
        <v>8</v>
      </c>
      <c r="H9" s="38">
        <v>5</v>
      </c>
      <c r="I9" s="38">
        <v>9</v>
      </c>
      <c r="J9" s="38">
        <v>22</v>
      </c>
      <c r="K9" s="41">
        <v>53</v>
      </c>
      <c r="L9" s="41">
        <v>68</v>
      </c>
      <c r="M9" s="44">
        <v>0.40044048453298631</v>
      </c>
      <c r="N9" s="44">
        <v>0.25027530283311644</v>
      </c>
      <c r="O9" s="44">
        <v>0.4504955450996096</v>
      </c>
      <c r="P9" s="45">
        <v>1.1012113324657122</v>
      </c>
      <c r="Q9" s="44">
        <v>2.652918210031034</v>
      </c>
      <c r="R9" s="44">
        <v>3.4037441185303838</v>
      </c>
      <c r="S9" s="46">
        <v>6.625</v>
      </c>
    </row>
    <row r="10" spans="2:20" x14ac:dyDescent="0.35">
      <c r="B10" s="56"/>
      <c r="C10" s="57"/>
      <c r="D10" s="39" t="s">
        <v>16</v>
      </c>
      <c r="E10" s="40">
        <v>12495.49</v>
      </c>
      <c r="F10" s="40">
        <v>0</v>
      </c>
      <c r="G10" s="40">
        <v>105</v>
      </c>
      <c r="H10" s="40">
        <v>53</v>
      </c>
      <c r="I10" s="40">
        <v>75</v>
      </c>
      <c r="J10" s="40">
        <v>233</v>
      </c>
      <c r="K10" s="42">
        <v>1150</v>
      </c>
      <c r="L10" s="42">
        <v>656</v>
      </c>
      <c r="M10" s="47">
        <v>0.84030318138784477</v>
      </c>
      <c r="N10" s="47">
        <v>0.42415303441481689</v>
      </c>
      <c r="O10" s="47">
        <v>0.60021655813417485</v>
      </c>
      <c r="P10" s="48">
        <v>1.8646727739368363</v>
      </c>
      <c r="Q10" s="47">
        <v>9.2033205580573476</v>
      </c>
      <c r="R10" s="47">
        <v>5.2498941618135824</v>
      </c>
      <c r="S10" s="49">
        <v>10.952380952380953</v>
      </c>
    </row>
    <row r="12" spans="2:20" ht="26" x14ac:dyDescent="0.35">
      <c r="B12" s="33" t="s">
        <v>92</v>
      </c>
      <c r="C12" s="34"/>
      <c r="D12" s="34" t="s">
        <v>18</v>
      </c>
      <c r="E12" s="34" t="s">
        <v>7</v>
      </c>
      <c r="F12" s="34" t="s">
        <v>8</v>
      </c>
      <c r="G12" s="34" t="s">
        <v>9</v>
      </c>
      <c r="H12" s="34" t="s">
        <v>10</v>
      </c>
      <c r="I12" s="34" t="s">
        <v>11</v>
      </c>
      <c r="J12" s="34" t="s">
        <v>12</v>
      </c>
      <c r="K12" s="35" t="s">
        <v>107</v>
      </c>
      <c r="L12" s="35" t="s">
        <v>108</v>
      </c>
      <c r="M12" s="34" t="s">
        <v>0</v>
      </c>
      <c r="N12" s="34" t="s">
        <v>1</v>
      </c>
      <c r="O12" s="34" t="s">
        <v>2</v>
      </c>
      <c r="P12" s="34" t="s">
        <v>3</v>
      </c>
      <c r="Q12" s="34" t="s">
        <v>4</v>
      </c>
      <c r="R12" s="35" t="s">
        <v>5</v>
      </c>
      <c r="S12" s="36" t="s">
        <v>6</v>
      </c>
    </row>
    <row r="13" spans="2:20" ht="14.65" customHeight="1" x14ac:dyDescent="0.35">
      <c r="B13" s="185"/>
      <c r="C13" s="186"/>
      <c r="D13" s="6" t="s">
        <v>41</v>
      </c>
      <c r="E13" s="9">
        <v>1785</v>
      </c>
      <c r="F13" s="9">
        <v>0</v>
      </c>
      <c r="G13" s="9">
        <v>6</v>
      </c>
      <c r="H13" s="9">
        <v>6</v>
      </c>
      <c r="I13" s="9">
        <v>3</v>
      </c>
      <c r="J13" s="9">
        <v>15</v>
      </c>
      <c r="K13" s="9">
        <v>174</v>
      </c>
      <c r="L13" s="9">
        <v>84</v>
      </c>
      <c r="M13" s="8">
        <v>0.33613445378151263</v>
      </c>
      <c r="N13" s="8">
        <v>0.33613445378151263</v>
      </c>
      <c r="O13" s="8">
        <v>0.16806722689075632</v>
      </c>
      <c r="P13" s="8">
        <v>0.84033613445378152</v>
      </c>
      <c r="Q13" s="8">
        <v>9.7478991596638647</v>
      </c>
      <c r="R13" s="8">
        <v>4.7058823529411766</v>
      </c>
      <c r="S13" s="43">
        <v>29</v>
      </c>
    </row>
    <row r="14" spans="2:20" ht="15" customHeight="1" x14ac:dyDescent="0.35">
      <c r="B14" s="54"/>
      <c r="C14" s="55"/>
      <c r="D14" s="37" t="s">
        <v>106</v>
      </c>
      <c r="E14" s="38">
        <v>1785</v>
      </c>
      <c r="F14" s="38">
        <v>0</v>
      </c>
      <c r="G14" s="38">
        <v>6</v>
      </c>
      <c r="H14" s="38">
        <v>6</v>
      </c>
      <c r="I14" s="38">
        <v>3</v>
      </c>
      <c r="J14" s="38">
        <v>15</v>
      </c>
      <c r="K14" s="41">
        <v>174</v>
      </c>
      <c r="L14" s="41">
        <v>84</v>
      </c>
      <c r="M14" s="44">
        <v>0.33613445378151263</v>
      </c>
      <c r="N14" s="44">
        <v>0.33613445378151263</v>
      </c>
      <c r="O14" s="44">
        <v>0.16806722689075632</v>
      </c>
      <c r="P14" s="45">
        <v>0.84033613445378152</v>
      </c>
      <c r="Q14" s="44">
        <v>9.7478991596638664</v>
      </c>
      <c r="R14" s="44">
        <v>4.7058823529411766</v>
      </c>
      <c r="S14" s="46">
        <v>29</v>
      </c>
    </row>
    <row r="15" spans="2:20" x14ac:dyDescent="0.35">
      <c r="B15" s="56"/>
      <c r="C15" s="57"/>
      <c r="D15" s="39" t="s">
        <v>16</v>
      </c>
      <c r="E15" s="40">
        <v>11998.67</v>
      </c>
      <c r="F15" s="40">
        <v>0</v>
      </c>
      <c r="G15" s="40">
        <v>89</v>
      </c>
      <c r="H15" s="40">
        <v>50</v>
      </c>
      <c r="I15" s="40">
        <v>61</v>
      </c>
      <c r="J15" s="40">
        <v>200</v>
      </c>
      <c r="K15" s="42">
        <v>813</v>
      </c>
      <c r="L15" s="42">
        <v>700.5</v>
      </c>
      <c r="M15" s="47">
        <v>0.74174887716721938</v>
      </c>
      <c r="N15" s="47">
        <v>0.41671285234113448</v>
      </c>
      <c r="O15" s="47">
        <v>0.50838967985618411</v>
      </c>
      <c r="P15" s="48">
        <v>1.6668514093645379</v>
      </c>
      <c r="Q15" s="47">
        <v>6.7757509790668466</v>
      </c>
      <c r="R15" s="47">
        <v>5.8381470612992938</v>
      </c>
      <c r="S15" s="49">
        <v>9.1348314606741567</v>
      </c>
    </row>
    <row r="17" spans="2:19" ht="26" x14ac:dyDescent="0.35">
      <c r="B17" s="33" t="s">
        <v>90</v>
      </c>
      <c r="C17" s="34"/>
      <c r="D17" s="34" t="s">
        <v>18</v>
      </c>
      <c r="E17" s="34" t="s">
        <v>7</v>
      </c>
      <c r="F17" s="34" t="s">
        <v>8</v>
      </c>
      <c r="G17" s="34" t="s">
        <v>9</v>
      </c>
      <c r="H17" s="34" t="s">
        <v>10</v>
      </c>
      <c r="I17" s="34" t="s">
        <v>11</v>
      </c>
      <c r="J17" s="34" t="s">
        <v>12</v>
      </c>
      <c r="K17" s="35" t="s">
        <v>107</v>
      </c>
      <c r="L17" s="35" t="s">
        <v>108</v>
      </c>
      <c r="M17" s="34" t="s">
        <v>0</v>
      </c>
      <c r="N17" s="34" t="s">
        <v>1</v>
      </c>
      <c r="O17" s="34" t="s">
        <v>2</v>
      </c>
      <c r="P17" s="34" t="s">
        <v>3</v>
      </c>
      <c r="Q17" s="34" t="s">
        <v>4</v>
      </c>
      <c r="R17" s="35" t="s">
        <v>5</v>
      </c>
      <c r="S17" s="36" t="s">
        <v>6</v>
      </c>
    </row>
    <row r="18" spans="2:19" ht="14.65" customHeight="1" x14ac:dyDescent="0.35">
      <c r="B18" s="185"/>
      <c r="C18" s="186"/>
      <c r="D18" s="6" t="s">
        <v>41</v>
      </c>
      <c r="E18" s="9">
        <v>1862.1599999999999</v>
      </c>
      <c r="F18" s="9">
        <v>1</v>
      </c>
      <c r="G18" s="9">
        <v>9</v>
      </c>
      <c r="H18" s="9">
        <v>14</v>
      </c>
      <c r="I18" s="9">
        <v>9</v>
      </c>
      <c r="J18" s="9">
        <v>33</v>
      </c>
      <c r="K18" s="9">
        <v>54</v>
      </c>
      <c r="L18" s="9">
        <v>68</v>
      </c>
      <c r="M18" s="8">
        <v>0.48330970485887359</v>
      </c>
      <c r="N18" s="8">
        <v>0.75181509644713673</v>
      </c>
      <c r="O18" s="8">
        <v>0.48330970485887359</v>
      </c>
      <c r="P18" s="8">
        <v>1.7721355844825366</v>
      </c>
      <c r="Q18" s="8">
        <v>2.8998582291532413</v>
      </c>
      <c r="R18" s="8">
        <v>3.6516733256003784</v>
      </c>
      <c r="S18" s="43">
        <v>6</v>
      </c>
    </row>
    <row r="19" spans="2:19" ht="15" customHeight="1" x14ac:dyDescent="0.35">
      <c r="B19" s="54"/>
      <c r="C19" s="55"/>
      <c r="D19" s="37" t="s">
        <v>106</v>
      </c>
      <c r="E19" s="38">
        <v>1862.1599999999999</v>
      </c>
      <c r="F19" s="38">
        <v>1</v>
      </c>
      <c r="G19" s="38">
        <v>9</v>
      </c>
      <c r="H19" s="38">
        <v>14</v>
      </c>
      <c r="I19" s="38">
        <v>9</v>
      </c>
      <c r="J19" s="38">
        <v>33</v>
      </c>
      <c r="K19" s="41">
        <v>54</v>
      </c>
      <c r="L19" s="41">
        <v>68</v>
      </c>
      <c r="M19" s="44">
        <v>0.48330970485887359</v>
      </c>
      <c r="N19" s="44">
        <v>0.75181509644713695</v>
      </c>
      <c r="O19" s="44">
        <v>0.48330970485887398</v>
      </c>
      <c r="P19" s="45">
        <v>1.7721355844825399</v>
      </c>
      <c r="Q19" s="44">
        <v>2.89985822915324</v>
      </c>
      <c r="R19" s="44">
        <v>3.6516733256003802</v>
      </c>
      <c r="S19" s="46">
        <v>6</v>
      </c>
    </row>
    <row r="20" spans="2:19" x14ac:dyDescent="0.35">
      <c r="B20" s="56"/>
      <c r="C20" s="57"/>
      <c r="D20" s="39" t="s">
        <v>16</v>
      </c>
      <c r="E20" s="40">
        <v>10190.51</v>
      </c>
      <c r="F20" s="40">
        <v>1</v>
      </c>
      <c r="G20" s="40">
        <v>139</v>
      </c>
      <c r="H20" s="40">
        <v>80</v>
      </c>
      <c r="I20" s="40">
        <v>155</v>
      </c>
      <c r="J20" s="40">
        <v>375</v>
      </c>
      <c r="K20" s="42">
        <v>1722.75</v>
      </c>
      <c r="L20" s="42">
        <v>1213</v>
      </c>
      <c r="M20" s="47">
        <v>1.36401416612122</v>
      </c>
      <c r="N20" s="47">
        <v>0.78504412438631599</v>
      </c>
      <c r="O20" s="47">
        <v>1.52102299099849</v>
      </c>
      <c r="P20" s="48">
        <v>3.6798943330608598</v>
      </c>
      <c r="Q20" s="47">
        <v>16.905434566081599</v>
      </c>
      <c r="R20" s="47">
        <v>11.9032315360075</v>
      </c>
      <c r="S20" s="49">
        <v>12.393884892086332</v>
      </c>
    </row>
    <row r="22" spans="2:19" ht="26" x14ac:dyDescent="0.35">
      <c r="B22" s="33" t="s">
        <v>93</v>
      </c>
      <c r="C22" s="34"/>
      <c r="D22" s="34" t="s">
        <v>18</v>
      </c>
      <c r="E22" s="34" t="s">
        <v>7</v>
      </c>
      <c r="F22" s="34" t="s">
        <v>8</v>
      </c>
      <c r="G22" s="34" t="s">
        <v>9</v>
      </c>
      <c r="H22" s="34" t="s">
        <v>10</v>
      </c>
      <c r="I22" s="34" t="s">
        <v>11</v>
      </c>
      <c r="J22" s="34" t="s">
        <v>12</v>
      </c>
      <c r="K22" s="35" t="s">
        <v>107</v>
      </c>
      <c r="L22" s="35" t="s">
        <v>108</v>
      </c>
      <c r="M22" s="34" t="s">
        <v>0</v>
      </c>
      <c r="N22" s="34" t="s">
        <v>1</v>
      </c>
      <c r="O22" s="34" t="s">
        <v>2</v>
      </c>
      <c r="P22" s="34" t="s">
        <v>3</v>
      </c>
      <c r="Q22" s="34" t="s">
        <v>4</v>
      </c>
      <c r="R22" s="35" t="s">
        <v>5</v>
      </c>
      <c r="S22" s="36" t="s">
        <v>6</v>
      </c>
    </row>
    <row r="23" spans="2:19" x14ac:dyDescent="0.35">
      <c r="B23" s="185"/>
      <c r="C23" s="186"/>
      <c r="D23" s="6" t="s">
        <v>41</v>
      </c>
      <c r="E23" s="9">
        <v>1850.92</v>
      </c>
      <c r="F23" s="9">
        <v>0</v>
      </c>
      <c r="G23" s="9">
        <v>5</v>
      </c>
      <c r="H23" s="9">
        <v>9</v>
      </c>
      <c r="I23" s="9">
        <v>10</v>
      </c>
      <c r="J23" s="9">
        <v>24</v>
      </c>
      <c r="K23" s="9">
        <v>24</v>
      </c>
      <c r="L23" s="9">
        <v>66</v>
      </c>
      <c r="M23" s="8">
        <v>0.27013593240118428</v>
      </c>
      <c r="N23" s="8">
        <v>0.4862446783221317</v>
      </c>
      <c r="O23" s="8">
        <v>0.54027186480236855</v>
      </c>
      <c r="P23" s="8">
        <v>1.2966524755256845</v>
      </c>
      <c r="Q23" s="8">
        <v>1.2966524755256845</v>
      </c>
      <c r="R23" s="8">
        <v>3.565794307695632</v>
      </c>
      <c r="S23" s="43">
        <v>4.8</v>
      </c>
    </row>
    <row r="24" spans="2:19" ht="15" customHeight="1" x14ac:dyDescent="0.35">
      <c r="B24" s="54"/>
      <c r="C24" s="55"/>
      <c r="D24" s="37" t="s">
        <v>106</v>
      </c>
      <c r="E24" s="38">
        <v>1850.92</v>
      </c>
      <c r="F24" s="38">
        <v>0</v>
      </c>
      <c r="G24" s="38">
        <v>5</v>
      </c>
      <c r="H24" s="38">
        <v>9</v>
      </c>
      <c r="I24" s="38">
        <v>10</v>
      </c>
      <c r="J24" s="38">
        <v>24</v>
      </c>
      <c r="K24" s="41">
        <v>24</v>
      </c>
      <c r="L24" s="41">
        <v>66</v>
      </c>
      <c r="M24" s="44">
        <v>0.27013593240118428</v>
      </c>
      <c r="N24" s="44">
        <v>0.48624467832213197</v>
      </c>
      <c r="O24" s="44">
        <v>0.540271864802368</v>
      </c>
      <c r="P24" s="45">
        <v>1.2966524755256801</v>
      </c>
      <c r="Q24" s="44">
        <v>1.2966524755256801</v>
      </c>
      <c r="R24" s="44">
        <v>3.5657943076956302</v>
      </c>
      <c r="S24" s="46">
        <v>4.8</v>
      </c>
    </row>
    <row r="25" spans="2:19" x14ac:dyDescent="0.35">
      <c r="B25" s="56"/>
      <c r="C25" s="57"/>
      <c r="D25" s="39" t="s">
        <v>16</v>
      </c>
      <c r="E25" s="40">
        <v>12171.04</v>
      </c>
      <c r="F25" s="40">
        <v>0</v>
      </c>
      <c r="G25" s="40">
        <v>112</v>
      </c>
      <c r="H25" s="40">
        <v>64</v>
      </c>
      <c r="I25" s="40">
        <v>99</v>
      </c>
      <c r="J25" s="40">
        <v>275</v>
      </c>
      <c r="K25" s="42">
        <v>2111</v>
      </c>
      <c r="L25" s="42">
        <v>779</v>
      </c>
      <c r="M25" s="47">
        <v>0.92021717125241598</v>
      </c>
      <c r="N25" s="47">
        <v>0.52583838357280899</v>
      </c>
      <c r="O25" s="47">
        <v>0.81340624958918895</v>
      </c>
      <c r="P25" s="48">
        <v>2.2594618044144101</v>
      </c>
      <c r="Q25" s="47">
        <v>17.344450433159398</v>
      </c>
      <c r="R25" s="47">
        <v>6.4004390750502802</v>
      </c>
      <c r="S25" s="49">
        <v>18.848214285714285</v>
      </c>
    </row>
  </sheetData>
  <mergeCells count="5">
    <mergeCell ref="B13:C13"/>
    <mergeCell ref="B18:C18"/>
    <mergeCell ref="B8:C8"/>
    <mergeCell ref="B23:C23"/>
    <mergeCell ref="B3:C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theme="9" tint="0.39997558519241921"/>
  </sheetPr>
  <dimension ref="A1:X28"/>
  <sheetViews>
    <sheetView zoomScale="80" zoomScaleNormal="80" workbookViewId="0"/>
  </sheetViews>
  <sheetFormatPr defaultRowHeight="14.5" x14ac:dyDescent="0.35"/>
  <cols>
    <col min="1" max="1" width="4.7265625" customWidth="1"/>
    <col min="2" max="2" width="29.7265625" customWidth="1"/>
    <col min="8" max="9" width="4.7265625" customWidth="1"/>
    <col min="10" max="10" width="29.7265625" customWidth="1"/>
    <col min="16" max="17" width="4.7265625" customWidth="1"/>
    <col min="18" max="18" width="29.7265625" customWidth="1"/>
    <col min="24" max="24" width="4.7265625" customWidth="1"/>
  </cols>
  <sheetData>
    <row r="1" spans="1:24" s="5" customFormat="1" ht="13" x14ac:dyDescent="0.3">
      <c r="A1" s="88"/>
      <c r="B1" s="88"/>
      <c r="C1" s="88"/>
      <c r="D1" s="88"/>
      <c r="E1" s="88"/>
      <c r="F1" s="88"/>
      <c r="G1" s="88"/>
      <c r="H1" s="88"/>
      <c r="I1" s="89"/>
      <c r="J1" s="89"/>
      <c r="K1" s="89"/>
      <c r="L1" s="89"/>
      <c r="M1" s="89"/>
      <c r="N1" s="89"/>
      <c r="O1" s="89"/>
      <c r="P1" s="89"/>
      <c r="Q1" s="88"/>
      <c r="R1" s="88"/>
      <c r="S1" s="88"/>
      <c r="T1" s="88"/>
      <c r="U1" s="88"/>
      <c r="V1" s="88"/>
      <c r="W1" s="88"/>
      <c r="X1" s="88"/>
    </row>
    <row r="2" spans="1:24" s="5" customFormat="1" ht="15" customHeight="1" x14ac:dyDescent="0.3">
      <c r="A2" s="88"/>
      <c r="B2" s="187" t="s">
        <v>29</v>
      </c>
      <c r="C2" s="188"/>
      <c r="D2" s="188"/>
      <c r="E2" s="188"/>
      <c r="F2" s="188"/>
      <c r="G2" s="189"/>
      <c r="H2" s="88"/>
      <c r="I2" s="89"/>
      <c r="J2" s="187" t="s">
        <v>30</v>
      </c>
      <c r="K2" s="188"/>
      <c r="L2" s="188"/>
      <c r="M2" s="188"/>
      <c r="N2" s="188"/>
      <c r="O2" s="189"/>
      <c r="P2" s="89"/>
      <c r="Q2" s="88"/>
      <c r="R2" s="187" t="s">
        <v>31</v>
      </c>
      <c r="S2" s="188"/>
      <c r="T2" s="188"/>
      <c r="U2" s="188"/>
      <c r="V2" s="188"/>
      <c r="W2" s="189"/>
      <c r="X2" s="88"/>
    </row>
    <row r="3" spans="1:24" s="5" customFormat="1" ht="15" customHeight="1" x14ac:dyDescent="0.3">
      <c r="A3" s="88"/>
      <c r="B3" s="195" t="s">
        <v>42</v>
      </c>
      <c r="C3" s="190" t="s">
        <v>33</v>
      </c>
      <c r="D3" s="191"/>
      <c r="E3" s="191"/>
      <c r="F3" s="191"/>
      <c r="G3" s="192"/>
      <c r="H3" s="88"/>
      <c r="I3" s="89"/>
      <c r="J3" s="193" t="s">
        <v>43</v>
      </c>
      <c r="K3" s="190" t="s">
        <v>33</v>
      </c>
      <c r="L3" s="191"/>
      <c r="M3" s="191"/>
      <c r="N3" s="191"/>
      <c r="O3" s="192"/>
      <c r="P3" s="89"/>
      <c r="Q3" s="88"/>
      <c r="R3" s="193" t="s">
        <v>44</v>
      </c>
      <c r="S3" s="190" t="s">
        <v>33</v>
      </c>
      <c r="T3" s="191"/>
      <c r="U3" s="191"/>
      <c r="V3" s="191"/>
      <c r="W3" s="192"/>
      <c r="X3" s="88"/>
    </row>
    <row r="4" spans="1:24" s="5" customFormat="1" ht="15" customHeight="1" x14ac:dyDescent="0.3">
      <c r="A4" s="88"/>
      <c r="B4" s="195"/>
      <c r="C4" s="127">
        <v>2020</v>
      </c>
      <c r="D4" s="127">
        <v>2021</v>
      </c>
      <c r="E4" s="127">
        <v>2022</v>
      </c>
      <c r="F4" s="127">
        <v>2023</v>
      </c>
      <c r="G4" s="127">
        <v>2024</v>
      </c>
      <c r="H4" s="88"/>
      <c r="I4" s="89"/>
      <c r="J4" s="194"/>
      <c r="K4" s="106">
        <v>2020</v>
      </c>
      <c r="L4" s="106">
        <v>2021</v>
      </c>
      <c r="M4" s="106">
        <v>2022</v>
      </c>
      <c r="N4" s="106">
        <v>2023</v>
      </c>
      <c r="O4" s="106">
        <v>2024</v>
      </c>
      <c r="P4" s="89"/>
      <c r="Q4" s="88"/>
      <c r="R4" s="194"/>
      <c r="S4" s="106">
        <v>2020</v>
      </c>
      <c r="T4" s="106">
        <v>2021</v>
      </c>
      <c r="U4" s="106">
        <v>2022</v>
      </c>
      <c r="V4" s="106">
        <v>2023</v>
      </c>
      <c r="W4" s="106">
        <v>2024</v>
      </c>
      <c r="X4" s="88"/>
    </row>
    <row r="5" spans="1:24" s="5" customFormat="1" ht="13" x14ac:dyDescent="0.3">
      <c r="A5" s="88"/>
      <c r="B5" s="108" t="s">
        <v>45</v>
      </c>
      <c r="C5" s="105">
        <f>'Transmission tables'!$P23</f>
        <v>1.2966524755256845</v>
      </c>
      <c r="D5" s="105">
        <f>'Transmission tables'!$P18</f>
        <v>1.7721355844825366</v>
      </c>
      <c r="E5" s="105">
        <f>'Transmission tables'!$P13</f>
        <v>0.84033613445378152</v>
      </c>
      <c r="F5" s="105">
        <f>'Transmission tables'!$P8</f>
        <v>1.1012113324657122</v>
      </c>
      <c r="G5" s="105">
        <f>'Transmission tables'!$P3</f>
        <v>1.4948187652796998</v>
      </c>
      <c r="H5" s="88"/>
      <c r="I5" s="89"/>
      <c r="J5" s="108" t="s">
        <v>45</v>
      </c>
      <c r="K5" s="105">
        <f>'Transmission tables'!$M23</f>
        <v>0.27013593240118428</v>
      </c>
      <c r="L5" s="105">
        <f>'Transmission tables'!$M18</f>
        <v>0.48330970485887359</v>
      </c>
      <c r="M5" s="105">
        <f>'Transmission tables'!$M13</f>
        <v>0.33613445378151263</v>
      </c>
      <c r="N5" s="105">
        <f>'Transmission tables'!$M8</f>
        <v>0.40044048453298631</v>
      </c>
      <c r="O5" s="105">
        <f>'Transmission tables'!$M3</f>
        <v>0.38575968136250322</v>
      </c>
      <c r="P5" s="89"/>
      <c r="Q5" s="88"/>
      <c r="R5" s="109" t="s">
        <v>45</v>
      </c>
      <c r="S5" s="105">
        <f>'Transmission tables'!$Q23</f>
        <v>1.2966524755256845</v>
      </c>
      <c r="T5" s="105">
        <f>'Transmission tables'!$Q18</f>
        <v>2.8998582291532413</v>
      </c>
      <c r="U5" s="105">
        <f>'Transmission tables'!$Q13</f>
        <v>9.7478991596638647</v>
      </c>
      <c r="V5" s="128">
        <f>'Transmission tables'!$Q8</f>
        <v>2.652918210031034</v>
      </c>
      <c r="W5" s="128">
        <f>'Transmission tables'!$Q3</f>
        <v>6.3168147823109901</v>
      </c>
      <c r="X5" s="88"/>
    </row>
    <row r="6" spans="1:24" s="5" customFormat="1" ht="15" customHeight="1" x14ac:dyDescent="0.3">
      <c r="A6" s="88"/>
      <c r="B6" s="107" t="s">
        <v>14</v>
      </c>
      <c r="C6" s="131">
        <f>'Transmission tables'!$P24</f>
        <v>1.2966524755256801</v>
      </c>
      <c r="D6" s="131">
        <f>'Transmission tables'!$P19</f>
        <v>1.7721355844825399</v>
      </c>
      <c r="E6" s="131">
        <f>'Transmission tables'!$P14</f>
        <v>0.84033613445378152</v>
      </c>
      <c r="F6" s="131">
        <f>'Transmission tables'!$P9</f>
        <v>1.1012113324657122</v>
      </c>
      <c r="G6" s="131">
        <f>'Transmission tables'!$P4</f>
        <v>1.4948187652796998</v>
      </c>
      <c r="H6" s="88"/>
      <c r="I6" s="89"/>
      <c r="J6" s="107" t="s">
        <v>14</v>
      </c>
      <c r="K6" s="131">
        <f>'Transmission tables'!$M24</f>
        <v>0.27013593240118428</v>
      </c>
      <c r="L6" s="131">
        <f>'Transmission tables'!$M19</f>
        <v>0.48330970485887359</v>
      </c>
      <c r="M6" s="131">
        <f>'Transmission tables'!$M14</f>
        <v>0.33613445378151263</v>
      </c>
      <c r="N6" s="131">
        <f>'Transmission tables'!$M9</f>
        <v>0.40044048453298631</v>
      </c>
      <c r="O6" s="131">
        <f>'Transmission tables'!$M4</f>
        <v>0.38575968136250322</v>
      </c>
      <c r="P6" s="89"/>
      <c r="Q6" s="88"/>
      <c r="R6" s="107" t="s">
        <v>14</v>
      </c>
      <c r="S6" s="131">
        <f>'Transmission tables'!$Q24</f>
        <v>1.2966524755256801</v>
      </c>
      <c r="T6" s="131">
        <f>'Transmission tables'!$Q19</f>
        <v>2.89985822915324</v>
      </c>
      <c r="U6" s="131">
        <f>'Transmission tables'!$Q14</f>
        <v>9.7478991596638664</v>
      </c>
      <c r="V6" s="131">
        <f>'Transmission tables'!$Q9</f>
        <v>2.652918210031034</v>
      </c>
      <c r="W6" s="131">
        <f>'Transmission tables'!$Q4</f>
        <v>6.3168147823109901</v>
      </c>
      <c r="X6" s="88"/>
    </row>
    <row r="7" spans="1:24" s="5" customFormat="1" ht="15" customHeight="1" x14ac:dyDescent="0.3">
      <c r="A7" s="88"/>
      <c r="B7" s="107" t="s">
        <v>17</v>
      </c>
      <c r="C7" s="131">
        <f>'Transmission tables'!$P25</f>
        <v>2.2594618044144101</v>
      </c>
      <c r="D7" s="131">
        <f>'Transmission tables'!$P20</f>
        <v>3.6798943330608598</v>
      </c>
      <c r="E7" s="131">
        <f>'Transmission tables'!$P15</f>
        <v>1.6668514093645379</v>
      </c>
      <c r="F7" s="131">
        <f>'Transmission tables'!$P10</f>
        <v>1.8646727739368363</v>
      </c>
      <c r="G7" s="131">
        <f>'Transmission tables'!$P5</f>
        <v>1.6817799268785087</v>
      </c>
      <c r="H7" s="88"/>
      <c r="I7" s="89"/>
      <c r="J7" s="107" t="s">
        <v>17</v>
      </c>
      <c r="K7" s="131">
        <f>'Transmission tables'!$M25</f>
        <v>0.92021717125241598</v>
      </c>
      <c r="L7" s="131">
        <f>'Transmission tables'!$M20</f>
        <v>1.36401416612122</v>
      </c>
      <c r="M7" s="131">
        <f>'Transmission tables'!$M15</f>
        <v>0.74174887716721938</v>
      </c>
      <c r="N7" s="131">
        <f>'Transmission tables'!$M10</f>
        <v>0.84030318138784477</v>
      </c>
      <c r="O7" s="131">
        <f>'Transmission tables'!$M5</f>
        <v>0.82651577603003634</v>
      </c>
      <c r="P7" s="89"/>
      <c r="Q7" s="88"/>
      <c r="R7" s="107" t="s">
        <v>17</v>
      </c>
      <c r="S7" s="131">
        <f>'Transmission tables'!$Q25</f>
        <v>17.344450433159398</v>
      </c>
      <c r="T7" s="131">
        <f>'Transmission tables'!$Q20</f>
        <v>16.905434566081599</v>
      </c>
      <c r="U7" s="131">
        <f>'Transmission tables'!$Q15</f>
        <v>6.7757509790668466</v>
      </c>
      <c r="V7" s="131">
        <f>'Transmission tables'!$Q10</f>
        <v>9.2033205580573476</v>
      </c>
      <c r="W7" s="131">
        <f>'Transmission tables'!$Q5</f>
        <v>9.2929121600594513</v>
      </c>
      <c r="X7" s="88"/>
    </row>
    <row r="8" spans="1:24" s="5" customFormat="1" ht="13" x14ac:dyDescent="0.3">
      <c r="A8" s="88"/>
      <c r="B8" s="88"/>
      <c r="C8" s="88"/>
      <c r="D8" s="88"/>
      <c r="E8" s="88"/>
      <c r="F8" s="88"/>
      <c r="G8" s="88"/>
      <c r="H8" s="88"/>
      <c r="I8" s="89"/>
      <c r="J8" s="89"/>
      <c r="K8" s="89"/>
      <c r="L8" s="89"/>
      <c r="M8" s="89"/>
      <c r="N8" s="89"/>
      <c r="O8" s="89"/>
      <c r="P8" s="89"/>
      <c r="Q8" s="88"/>
      <c r="R8" s="88"/>
      <c r="S8" s="88"/>
      <c r="T8" s="88"/>
      <c r="U8" s="88"/>
      <c r="V8" s="88"/>
      <c r="W8" s="88"/>
      <c r="X8" s="88"/>
    </row>
    <row r="9" spans="1:24" x14ac:dyDescent="0.35">
      <c r="A9" s="2"/>
      <c r="B9" s="2"/>
      <c r="C9" s="2"/>
      <c r="D9" s="2"/>
      <c r="E9" s="2"/>
      <c r="F9" s="2"/>
      <c r="G9" s="2"/>
      <c r="H9" s="2"/>
      <c r="I9" s="1"/>
      <c r="J9" s="1"/>
      <c r="K9" s="1"/>
      <c r="L9" s="1"/>
      <c r="M9" s="1"/>
      <c r="N9" s="1"/>
      <c r="O9" s="1"/>
      <c r="P9" s="1"/>
      <c r="Q9" s="2"/>
      <c r="R9" s="2"/>
      <c r="S9" s="2"/>
      <c r="T9" s="2"/>
      <c r="U9" s="2"/>
      <c r="V9" s="2"/>
      <c r="W9" s="2"/>
      <c r="X9" s="2"/>
    </row>
    <row r="10" spans="1:24" x14ac:dyDescent="0.35">
      <c r="A10" s="2"/>
      <c r="B10" s="2"/>
      <c r="C10" s="2"/>
      <c r="D10" s="2"/>
      <c r="E10" s="2"/>
      <c r="F10" s="2"/>
      <c r="G10" s="2"/>
      <c r="H10" s="2"/>
      <c r="I10" s="1"/>
      <c r="J10" s="1"/>
      <c r="K10" s="1"/>
      <c r="L10" s="1"/>
      <c r="M10" s="1"/>
      <c r="N10" s="1"/>
      <c r="O10" s="1"/>
      <c r="P10" s="1"/>
      <c r="Q10" s="2"/>
      <c r="R10" s="2"/>
      <c r="S10" s="2"/>
      <c r="T10" s="2"/>
      <c r="U10" s="2"/>
      <c r="V10" s="2"/>
      <c r="W10" s="2"/>
      <c r="X10" s="2"/>
    </row>
    <row r="11" spans="1:24" x14ac:dyDescent="0.35">
      <c r="A11" s="2"/>
      <c r="B11" s="2"/>
      <c r="C11" s="2"/>
      <c r="D11" s="2"/>
      <c r="E11" s="2"/>
      <c r="F11" s="2"/>
      <c r="G11" s="2"/>
      <c r="H11" s="2"/>
      <c r="I11" s="1"/>
      <c r="J11" s="1"/>
      <c r="K11" s="1"/>
      <c r="L11" s="1"/>
      <c r="M11" s="1"/>
      <c r="N11" s="1"/>
      <c r="O11" s="1"/>
      <c r="P11" s="1"/>
      <c r="Q11" s="2"/>
      <c r="R11" s="2"/>
      <c r="S11" s="2"/>
      <c r="T11" s="2"/>
      <c r="U11" s="2"/>
      <c r="V11" s="2"/>
      <c r="W11" s="2"/>
      <c r="X11" s="2"/>
    </row>
    <row r="12" spans="1:24" x14ac:dyDescent="0.35">
      <c r="A12" s="2"/>
      <c r="B12" s="2"/>
      <c r="C12" s="2"/>
      <c r="D12" s="2"/>
      <c r="E12" s="2"/>
      <c r="F12" s="2"/>
      <c r="G12" s="2"/>
      <c r="H12" s="2"/>
      <c r="I12" s="1"/>
      <c r="J12" s="1"/>
      <c r="K12" s="1"/>
      <c r="L12" s="1"/>
      <c r="M12" s="1"/>
      <c r="N12" s="1"/>
      <c r="O12" s="1"/>
      <c r="P12" s="1"/>
      <c r="Q12" s="2"/>
      <c r="R12" s="2"/>
      <c r="S12" s="2"/>
      <c r="T12" s="2"/>
      <c r="U12" s="2"/>
      <c r="V12" s="2"/>
      <c r="W12" s="2"/>
      <c r="X12" s="2"/>
    </row>
    <row r="13" spans="1:24" x14ac:dyDescent="0.35">
      <c r="A13" s="2"/>
      <c r="B13" s="2"/>
      <c r="C13" s="2"/>
      <c r="D13" s="2"/>
      <c r="E13" s="2"/>
      <c r="F13" s="2"/>
      <c r="G13" s="2"/>
      <c r="H13" s="2"/>
      <c r="I13" s="1"/>
      <c r="J13" s="1"/>
      <c r="K13" s="1"/>
      <c r="L13" s="1"/>
      <c r="M13" s="1"/>
      <c r="N13" s="1"/>
      <c r="O13" s="1"/>
      <c r="P13" s="1"/>
      <c r="Q13" s="2"/>
      <c r="R13" s="2"/>
      <c r="S13" s="2"/>
      <c r="T13" s="2"/>
      <c r="U13" s="2"/>
      <c r="V13" s="2"/>
      <c r="W13" s="2"/>
      <c r="X13" s="2"/>
    </row>
    <row r="14" spans="1:24" x14ac:dyDescent="0.35">
      <c r="A14" s="2"/>
      <c r="B14" s="2"/>
      <c r="C14" s="2"/>
      <c r="D14" s="2"/>
      <c r="E14" s="2"/>
      <c r="F14" s="2"/>
      <c r="G14" s="2"/>
      <c r="H14" s="2"/>
      <c r="I14" s="1"/>
      <c r="J14" s="1"/>
      <c r="K14" s="1"/>
      <c r="L14" s="1"/>
      <c r="M14" s="1"/>
      <c r="N14" s="1"/>
      <c r="O14" s="1"/>
      <c r="P14" s="1"/>
      <c r="Q14" s="2"/>
      <c r="R14" s="2"/>
      <c r="S14" s="2"/>
      <c r="T14" s="2"/>
      <c r="U14" s="2"/>
      <c r="V14" s="2"/>
      <c r="W14" s="2"/>
      <c r="X14" s="2"/>
    </row>
    <row r="15" spans="1:24" x14ac:dyDescent="0.35">
      <c r="A15" s="2"/>
      <c r="B15" s="2"/>
      <c r="C15" s="2"/>
      <c r="D15" s="2"/>
      <c r="E15" s="2"/>
      <c r="F15" s="2"/>
      <c r="G15" s="2"/>
      <c r="H15" s="2"/>
      <c r="I15" s="1"/>
      <c r="J15" s="1"/>
      <c r="K15" s="1"/>
      <c r="L15" s="1"/>
      <c r="M15" s="1"/>
      <c r="N15" s="1"/>
      <c r="O15" s="1"/>
      <c r="P15" s="1"/>
      <c r="Q15" s="2"/>
      <c r="R15" s="2"/>
      <c r="S15" s="2"/>
      <c r="T15" s="2"/>
      <c r="U15" s="2"/>
      <c r="V15" s="2"/>
      <c r="W15" s="2"/>
      <c r="X15" s="2"/>
    </row>
    <row r="16" spans="1:24" x14ac:dyDescent="0.35">
      <c r="A16" s="2"/>
      <c r="B16" s="2"/>
      <c r="C16" s="2"/>
      <c r="D16" s="2"/>
      <c r="E16" s="2"/>
      <c r="F16" s="2"/>
      <c r="G16" s="2"/>
      <c r="H16" s="2"/>
      <c r="I16" s="1"/>
      <c r="J16" s="1"/>
      <c r="K16" s="1"/>
      <c r="L16" s="1"/>
      <c r="M16" s="1"/>
      <c r="N16" s="1"/>
      <c r="O16" s="1"/>
      <c r="P16" s="1"/>
      <c r="Q16" s="2"/>
      <c r="R16" s="2"/>
      <c r="S16" s="2"/>
      <c r="T16" s="2"/>
      <c r="U16" s="2"/>
      <c r="V16" s="2"/>
      <c r="W16" s="2"/>
      <c r="X16" s="2"/>
    </row>
    <row r="17" spans="1:24" x14ac:dyDescent="0.35">
      <c r="A17" s="2"/>
      <c r="B17" s="2"/>
      <c r="C17" s="2"/>
      <c r="D17" s="2"/>
      <c r="E17" s="2"/>
      <c r="F17" s="2"/>
      <c r="G17" s="2"/>
      <c r="H17" s="2"/>
      <c r="I17" s="1"/>
      <c r="J17" s="1"/>
      <c r="K17" s="1"/>
      <c r="L17" s="1"/>
      <c r="M17" s="1"/>
      <c r="N17" s="1"/>
      <c r="O17" s="1"/>
      <c r="P17" s="1"/>
      <c r="Q17" s="2"/>
      <c r="R17" s="2"/>
      <c r="S17" s="2"/>
      <c r="T17" s="2"/>
      <c r="U17" s="2"/>
      <c r="V17" s="2"/>
      <c r="W17" s="2"/>
      <c r="X17" s="2"/>
    </row>
    <row r="18" spans="1:24" x14ac:dyDescent="0.35">
      <c r="A18" s="2"/>
      <c r="B18" s="2"/>
      <c r="C18" s="2"/>
      <c r="D18" s="2"/>
      <c r="E18" s="2"/>
      <c r="F18" s="2"/>
      <c r="G18" s="2"/>
      <c r="H18" s="2"/>
      <c r="I18" s="1"/>
      <c r="J18" s="1"/>
      <c r="K18" s="1"/>
      <c r="L18" s="1"/>
      <c r="M18" s="1"/>
      <c r="N18" s="1"/>
      <c r="O18" s="1"/>
      <c r="P18" s="1"/>
      <c r="Q18" s="2"/>
      <c r="R18" s="2"/>
      <c r="S18" s="2"/>
      <c r="T18" s="2"/>
      <c r="U18" s="2"/>
      <c r="V18" s="2"/>
      <c r="W18" s="2"/>
      <c r="X18" s="2"/>
    </row>
    <row r="19" spans="1:24" x14ac:dyDescent="0.35">
      <c r="A19" s="2"/>
      <c r="B19" s="2"/>
      <c r="C19" s="2"/>
      <c r="D19" s="2"/>
      <c r="E19" s="2"/>
      <c r="F19" s="2"/>
      <c r="G19" s="2"/>
      <c r="H19" s="2"/>
      <c r="I19" s="1"/>
      <c r="J19" s="1"/>
      <c r="K19" s="1"/>
      <c r="L19" s="1"/>
      <c r="M19" s="1"/>
      <c r="N19" s="1"/>
      <c r="O19" s="1"/>
      <c r="P19" s="1"/>
      <c r="Q19" s="2"/>
      <c r="R19" s="2"/>
      <c r="S19" s="2"/>
      <c r="T19" s="2"/>
      <c r="U19" s="2"/>
      <c r="V19" s="2"/>
      <c r="W19" s="2"/>
      <c r="X19" s="2"/>
    </row>
    <row r="20" spans="1:24" x14ac:dyDescent="0.35">
      <c r="A20" s="2"/>
      <c r="B20" s="2"/>
      <c r="C20" s="2"/>
      <c r="D20" s="2"/>
      <c r="E20" s="2"/>
      <c r="F20" s="2"/>
      <c r="G20" s="2"/>
      <c r="H20" s="2"/>
      <c r="I20" s="1"/>
      <c r="J20" s="1"/>
      <c r="K20" s="1"/>
      <c r="L20" s="1"/>
      <c r="M20" s="1"/>
      <c r="N20" s="1"/>
      <c r="O20" s="1"/>
      <c r="P20" s="1"/>
      <c r="Q20" s="2"/>
      <c r="R20" s="2"/>
      <c r="S20" s="2"/>
      <c r="T20" s="2"/>
      <c r="U20" s="2"/>
      <c r="V20" s="2"/>
      <c r="W20" s="2"/>
      <c r="X20" s="2"/>
    </row>
    <row r="21" spans="1:24" x14ac:dyDescent="0.35">
      <c r="A21" s="2"/>
      <c r="B21" s="2"/>
      <c r="C21" s="2"/>
      <c r="D21" s="2"/>
      <c r="E21" s="2"/>
      <c r="F21" s="2"/>
      <c r="G21" s="2"/>
      <c r="H21" s="2"/>
      <c r="I21" s="1"/>
      <c r="J21" s="1"/>
      <c r="K21" s="1"/>
      <c r="L21" s="1"/>
      <c r="M21" s="1"/>
      <c r="N21" s="1"/>
      <c r="O21" s="1"/>
      <c r="P21" s="1"/>
      <c r="Q21" s="2"/>
      <c r="R21" s="2"/>
      <c r="S21" s="2"/>
      <c r="T21" s="2"/>
      <c r="U21" s="2"/>
      <c r="V21" s="2"/>
      <c r="W21" s="2"/>
      <c r="X21" s="2"/>
    </row>
    <row r="22" spans="1:24" x14ac:dyDescent="0.35">
      <c r="A22" s="2"/>
      <c r="B22" s="2"/>
      <c r="C22" s="2"/>
      <c r="D22" s="2"/>
      <c r="E22" s="2"/>
      <c r="F22" s="2"/>
      <c r="G22" s="2"/>
      <c r="H22" s="2"/>
      <c r="I22" s="1"/>
      <c r="J22" s="1"/>
      <c r="K22" s="1"/>
      <c r="L22" s="1"/>
      <c r="M22" s="1"/>
      <c r="N22" s="1"/>
      <c r="O22" s="1"/>
      <c r="P22" s="1"/>
      <c r="Q22" s="2"/>
      <c r="R22" s="2"/>
      <c r="S22" s="2"/>
      <c r="T22" s="2"/>
      <c r="U22" s="2"/>
      <c r="V22" s="2"/>
      <c r="W22" s="2"/>
      <c r="X22" s="2"/>
    </row>
    <row r="23" spans="1:24" x14ac:dyDescent="0.35">
      <c r="A23" s="2"/>
      <c r="B23" s="2"/>
      <c r="C23" s="2"/>
      <c r="D23" s="2"/>
      <c r="E23" s="2"/>
      <c r="F23" s="2"/>
      <c r="G23" s="2"/>
      <c r="H23" s="2"/>
      <c r="I23" s="1"/>
      <c r="J23" s="1"/>
      <c r="K23" s="1"/>
      <c r="L23" s="1"/>
      <c r="M23" s="1"/>
      <c r="N23" s="1"/>
      <c r="O23" s="1"/>
      <c r="P23" s="1"/>
      <c r="Q23" s="2"/>
      <c r="R23" s="2"/>
      <c r="S23" s="2"/>
      <c r="T23" s="2"/>
      <c r="U23" s="2"/>
      <c r="V23" s="2"/>
      <c r="W23" s="2"/>
      <c r="X23" s="2"/>
    </row>
    <row r="24" spans="1:24" x14ac:dyDescent="0.35">
      <c r="A24" s="2"/>
      <c r="B24" s="2"/>
      <c r="C24" s="2"/>
      <c r="D24" s="2"/>
      <c r="E24" s="2"/>
      <c r="F24" s="2"/>
      <c r="G24" s="2"/>
      <c r="H24" s="2"/>
      <c r="I24" s="1"/>
      <c r="J24" s="1"/>
      <c r="K24" s="1"/>
      <c r="L24" s="1"/>
      <c r="M24" s="1"/>
      <c r="N24" s="1"/>
      <c r="O24" s="1"/>
      <c r="P24" s="1"/>
      <c r="Q24" s="2"/>
      <c r="R24" s="2"/>
      <c r="S24" s="2"/>
      <c r="T24" s="2"/>
      <c r="U24" s="2"/>
      <c r="V24" s="2"/>
      <c r="W24" s="2"/>
      <c r="X24" s="2"/>
    </row>
    <row r="25" spans="1:24" x14ac:dyDescent="0.35">
      <c r="A25" s="2"/>
      <c r="B25" s="2"/>
      <c r="C25" s="2"/>
      <c r="D25" s="2"/>
      <c r="E25" s="2"/>
      <c r="F25" s="2"/>
      <c r="G25" s="2"/>
      <c r="H25" s="2"/>
      <c r="I25" s="1"/>
      <c r="J25" s="1"/>
      <c r="K25" s="1"/>
      <c r="L25" s="1"/>
      <c r="M25" s="1"/>
      <c r="N25" s="1"/>
      <c r="O25" s="1"/>
      <c r="P25" s="1"/>
      <c r="Q25" s="2"/>
      <c r="R25" s="2"/>
      <c r="S25" s="2"/>
      <c r="T25" s="2"/>
      <c r="U25" s="2"/>
      <c r="V25" s="2"/>
      <c r="W25" s="2"/>
      <c r="X25" s="2"/>
    </row>
    <row r="26" spans="1:24" x14ac:dyDescent="0.35">
      <c r="A26" s="2"/>
      <c r="B26" s="2"/>
      <c r="C26" s="2"/>
      <c r="D26" s="2"/>
      <c r="E26" s="2"/>
      <c r="F26" s="2"/>
      <c r="G26" s="2"/>
      <c r="H26" s="2"/>
      <c r="I26" s="1"/>
      <c r="J26" s="1"/>
      <c r="K26" s="1"/>
      <c r="L26" s="1"/>
      <c r="M26" s="1"/>
      <c r="N26" s="1"/>
      <c r="O26" s="1"/>
      <c r="P26" s="1"/>
      <c r="Q26" s="2"/>
      <c r="R26" s="2"/>
      <c r="S26" s="2"/>
      <c r="T26" s="2"/>
      <c r="U26" s="2"/>
      <c r="V26" s="2"/>
      <c r="W26" s="2"/>
      <c r="X26" s="2"/>
    </row>
    <row r="27" spans="1:24" x14ac:dyDescent="0.35">
      <c r="A27" s="2"/>
      <c r="B27" s="2"/>
      <c r="C27" s="2"/>
      <c r="D27" s="2"/>
      <c r="E27" s="2"/>
      <c r="F27" s="2"/>
      <c r="G27" s="2"/>
      <c r="H27" s="2"/>
      <c r="I27" s="1"/>
      <c r="J27" s="1"/>
      <c r="K27" s="1"/>
      <c r="L27" s="1"/>
      <c r="M27" s="1"/>
      <c r="N27" s="1"/>
      <c r="O27" s="1"/>
      <c r="P27" s="1"/>
      <c r="Q27" s="2"/>
      <c r="R27" s="2"/>
      <c r="S27" s="2"/>
      <c r="T27" s="2"/>
      <c r="U27" s="2"/>
      <c r="V27" s="2"/>
      <c r="W27" s="2"/>
      <c r="X27" s="2"/>
    </row>
    <row r="28" spans="1:24" x14ac:dyDescent="0.35">
      <c r="A28" s="2"/>
      <c r="B28" s="2"/>
      <c r="C28" s="2"/>
      <c r="D28" s="2"/>
      <c r="E28" s="2"/>
      <c r="F28" s="2"/>
      <c r="G28" s="2"/>
      <c r="H28" s="2"/>
      <c r="I28" s="1"/>
      <c r="J28" s="1"/>
      <c r="K28" s="1"/>
      <c r="L28" s="1"/>
      <c r="M28" s="1"/>
      <c r="N28" s="1"/>
      <c r="O28" s="1"/>
      <c r="P28" s="1"/>
      <c r="Q28" s="2"/>
      <c r="R28" s="2"/>
      <c r="S28" s="2"/>
      <c r="T28" s="2"/>
      <c r="U28" s="2"/>
      <c r="V28" s="2"/>
      <c r="W28" s="2"/>
      <c r="X28" s="2"/>
    </row>
  </sheetData>
  <mergeCells count="9">
    <mergeCell ref="R2:W2"/>
    <mergeCell ref="S3:W3"/>
    <mergeCell ref="R3:R4"/>
    <mergeCell ref="J3:J4"/>
    <mergeCell ref="B3:B4"/>
    <mergeCell ref="B2:G2"/>
    <mergeCell ref="C3:G3"/>
    <mergeCell ref="J2:O2"/>
    <mergeCell ref="K3:O3"/>
  </mergeCells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2:U58"/>
  <sheetViews>
    <sheetView zoomScaleNormal="100" workbookViewId="0"/>
  </sheetViews>
  <sheetFormatPr defaultRowHeight="14.5" x14ac:dyDescent="0.35"/>
  <cols>
    <col min="1" max="1" width="2.7265625" style="5" customWidth="1"/>
    <col min="2" max="2" width="8.7265625" style="5" customWidth="1"/>
    <col min="3" max="3" width="15.7265625" style="5" customWidth="1"/>
    <col min="4" max="19" width="8.7265625" style="5" customWidth="1"/>
    <col min="20" max="20" width="9.1796875" style="5"/>
  </cols>
  <sheetData>
    <row r="2" spans="2:20" ht="26" x14ac:dyDescent="0.35">
      <c r="B2" s="50" t="s">
        <v>112</v>
      </c>
      <c r="C2" s="51"/>
      <c r="D2" s="51" t="s">
        <v>18</v>
      </c>
      <c r="E2" s="51" t="s">
        <v>7</v>
      </c>
      <c r="F2" s="51" t="s">
        <v>8</v>
      </c>
      <c r="G2" s="51" t="s">
        <v>9</v>
      </c>
      <c r="H2" s="51" t="s">
        <v>10</v>
      </c>
      <c r="I2" s="51" t="s">
        <v>11</v>
      </c>
      <c r="J2" s="51" t="s">
        <v>12</v>
      </c>
      <c r="K2" s="52" t="s">
        <v>107</v>
      </c>
      <c r="L2" s="52" t="s">
        <v>116</v>
      </c>
      <c r="M2" s="51" t="s">
        <v>0</v>
      </c>
      <c r="N2" s="51" t="s">
        <v>1</v>
      </c>
      <c r="O2" s="51" t="s">
        <v>2</v>
      </c>
      <c r="P2" s="51" t="s">
        <v>3</v>
      </c>
      <c r="Q2" s="51" t="s">
        <v>4</v>
      </c>
      <c r="R2" s="52" t="s">
        <v>115</v>
      </c>
      <c r="S2" s="53" t="s">
        <v>6</v>
      </c>
    </row>
    <row r="3" spans="2:20" ht="15" customHeight="1" x14ac:dyDescent="0.35">
      <c r="B3" s="10"/>
      <c r="C3" s="11"/>
      <c r="D3" s="6" t="s">
        <v>47</v>
      </c>
      <c r="E3" s="9">
        <v>72.5</v>
      </c>
      <c r="F3" s="9">
        <v>0</v>
      </c>
      <c r="G3" s="9">
        <v>1</v>
      </c>
      <c r="H3" s="9">
        <v>0</v>
      </c>
      <c r="I3" s="9">
        <v>0</v>
      </c>
      <c r="J3" s="81">
        <v>1</v>
      </c>
      <c r="K3" s="9">
        <v>6</v>
      </c>
      <c r="L3" s="9">
        <v>0</v>
      </c>
      <c r="M3" s="8">
        <v>1.3793103448275863</v>
      </c>
      <c r="N3" s="8">
        <v>0</v>
      </c>
      <c r="O3" s="8">
        <v>0</v>
      </c>
      <c r="P3" s="71">
        <v>1.3793103448275863</v>
      </c>
      <c r="Q3" s="8">
        <v>8.2758620689655178</v>
      </c>
      <c r="R3" s="8">
        <v>0</v>
      </c>
      <c r="S3" s="43">
        <v>6</v>
      </c>
      <c r="T3"/>
    </row>
    <row r="4" spans="2:20" x14ac:dyDescent="0.35">
      <c r="B4" s="10"/>
      <c r="C4" s="11"/>
      <c r="D4" s="6" t="s">
        <v>49</v>
      </c>
      <c r="E4" s="9">
        <v>85</v>
      </c>
      <c r="F4" s="9">
        <v>0</v>
      </c>
      <c r="G4" s="9">
        <v>4</v>
      </c>
      <c r="H4" s="9">
        <v>0</v>
      </c>
      <c r="I4" s="9">
        <v>0</v>
      </c>
      <c r="J4" s="81">
        <v>4</v>
      </c>
      <c r="K4" s="9">
        <v>18</v>
      </c>
      <c r="L4" s="9">
        <v>0</v>
      </c>
      <c r="M4" s="8">
        <v>4.7058823529411766</v>
      </c>
      <c r="N4" s="8">
        <v>0</v>
      </c>
      <c r="O4" s="8">
        <v>0</v>
      </c>
      <c r="P4" s="71">
        <v>4.7058823529411766</v>
      </c>
      <c r="Q4" s="8">
        <v>21.176470588235293</v>
      </c>
      <c r="R4" s="8">
        <v>0</v>
      </c>
      <c r="S4" s="43">
        <v>4.5</v>
      </c>
      <c r="T4"/>
    </row>
    <row r="5" spans="2:20" x14ac:dyDescent="0.35">
      <c r="B5" s="10"/>
      <c r="C5" s="11"/>
      <c r="D5" s="6" t="s">
        <v>52</v>
      </c>
      <c r="E5" s="9">
        <v>9</v>
      </c>
      <c r="F5" s="9">
        <v>0</v>
      </c>
      <c r="G5" s="9">
        <v>0</v>
      </c>
      <c r="H5" s="9">
        <v>2</v>
      </c>
      <c r="I5" s="9">
        <v>0</v>
      </c>
      <c r="J5" s="81">
        <v>2</v>
      </c>
      <c r="K5" s="9">
        <v>0</v>
      </c>
      <c r="L5" s="9">
        <v>26</v>
      </c>
      <c r="M5" s="8">
        <v>0</v>
      </c>
      <c r="N5" s="8">
        <v>22.222222222222221</v>
      </c>
      <c r="O5" s="8">
        <v>0</v>
      </c>
      <c r="P5" s="71">
        <v>22.222222222222221</v>
      </c>
      <c r="Q5" s="8">
        <v>0</v>
      </c>
      <c r="R5" s="8">
        <v>288.88888888888891</v>
      </c>
      <c r="S5" s="43">
        <v>0</v>
      </c>
      <c r="T5"/>
    </row>
    <row r="6" spans="2:20" x14ac:dyDescent="0.35">
      <c r="B6" s="10"/>
      <c r="C6" s="11"/>
      <c r="D6" s="6" t="s">
        <v>50</v>
      </c>
      <c r="E6" s="9">
        <v>47.8</v>
      </c>
      <c r="F6" s="9">
        <v>0</v>
      </c>
      <c r="G6" s="9">
        <v>1</v>
      </c>
      <c r="H6" s="9">
        <v>0</v>
      </c>
      <c r="I6" s="9">
        <v>0</v>
      </c>
      <c r="J6" s="81">
        <v>1</v>
      </c>
      <c r="K6" s="9">
        <v>157</v>
      </c>
      <c r="L6" s="9">
        <v>0</v>
      </c>
      <c r="M6" s="8">
        <v>2.0920502092050208</v>
      </c>
      <c r="N6" s="8">
        <v>0</v>
      </c>
      <c r="O6" s="8">
        <v>0</v>
      </c>
      <c r="P6" s="71">
        <v>2.0920502092050208</v>
      </c>
      <c r="Q6" s="8">
        <v>328.45188284518827</v>
      </c>
      <c r="R6" s="8">
        <v>0</v>
      </c>
      <c r="S6" s="43">
        <v>157</v>
      </c>
      <c r="T6"/>
    </row>
    <row r="7" spans="2:20" x14ac:dyDescent="0.35">
      <c r="B7" s="10"/>
      <c r="C7" s="11"/>
      <c r="D7" s="6" t="s">
        <v>51</v>
      </c>
      <c r="E7" s="9">
        <v>59</v>
      </c>
      <c r="F7" s="9">
        <v>0</v>
      </c>
      <c r="G7" s="9">
        <v>0</v>
      </c>
      <c r="H7" s="9">
        <v>0</v>
      </c>
      <c r="I7" s="9">
        <v>0</v>
      </c>
      <c r="J7" s="81">
        <v>0</v>
      </c>
      <c r="K7" s="9">
        <v>0</v>
      </c>
      <c r="L7" s="9">
        <v>0</v>
      </c>
      <c r="M7" s="8">
        <v>0</v>
      </c>
      <c r="N7" s="8">
        <v>0</v>
      </c>
      <c r="O7" s="8">
        <v>0</v>
      </c>
      <c r="P7" s="71">
        <v>0</v>
      </c>
      <c r="Q7" s="8">
        <v>0</v>
      </c>
      <c r="R7" s="8">
        <v>0</v>
      </c>
      <c r="S7" s="43">
        <v>0</v>
      </c>
      <c r="T7"/>
    </row>
    <row r="8" spans="2:20" x14ac:dyDescent="0.35">
      <c r="B8" s="77"/>
      <c r="C8" s="78"/>
      <c r="D8" s="58" t="s">
        <v>106</v>
      </c>
      <c r="E8" s="59">
        <v>273.3</v>
      </c>
      <c r="F8" s="59">
        <v>0</v>
      </c>
      <c r="G8" s="59">
        <v>6</v>
      </c>
      <c r="H8" s="59">
        <v>2</v>
      </c>
      <c r="I8" s="59">
        <v>0</v>
      </c>
      <c r="J8" s="59">
        <v>8</v>
      </c>
      <c r="K8" s="59">
        <v>181</v>
      </c>
      <c r="L8" s="59">
        <v>26</v>
      </c>
      <c r="M8" s="61">
        <v>2.1953896816684964</v>
      </c>
      <c r="N8" s="61">
        <v>0.73179656055616538</v>
      </c>
      <c r="O8" s="61">
        <v>0</v>
      </c>
      <c r="P8" s="61">
        <v>2.9271862422246615</v>
      </c>
      <c r="Q8" s="61">
        <v>66.227588730332968</v>
      </c>
      <c r="R8" s="61">
        <v>9.5133552872301497</v>
      </c>
      <c r="S8" s="62">
        <v>7.541666666666667</v>
      </c>
    </row>
    <row r="9" spans="2:20" x14ac:dyDescent="0.35">
      <c r="B9" s="77"/>
      <c r="C9" s="78"/>
      <c r="D9" s="58" t="s">
        <v>109</v>
      </c>
      <c r="E9" s="59">
        <v>9520</v>
      </c>
      <c r="F9" s="59">
        <v>1</v>
      </c>
      <c r="G9" s="59">
        <v>95</v>
      </c>
      <c r="H9" s="59">
        <v>76</v>
      </c>
      <c r="I9" s="59">
        <v>17</v>
      </c>
      <c r="J9" s="59">
        <v>189</v>
      </c>
      <c r="K9" s="59">
        <v>1030</v>
      </c>
      <c r="L9" s="59">
        <v>988</v>
      </c>
      <c r="M9" s="61">
        <v>0.99789915966386555</v>
      </c>
      <c r="N9" s="61">
        <v>0.79831932773109249</v>
      </c>
      <c r="O9" s="61">
        <v>0.17857142857142858</v>
      </c>
      <c r="P9" s="61">
        <v>1.9852941176470589</v>
      </c>
      <c r="Q9" s="61">
        <v>10.819327731092438</v>
      </c>
      <c r="R9" s="61">
        <v>10.378151260504202</v>
      </c>
      <c r="S9" s="62">
        <v>9.1150442477876101</v>
      </c>
    </row>
    <row r="10" spans="2:20" x14ac:dyDescent="0.35">
      <c r="B10" s="79"/>
      <c r="C10" s="80"/>
      <c r="D10" s="63" t="s">
        <v>16</v>
      </c>
      <c r="E10" s="64">
        <v>13913.83</v>
      </c>
      <c r="F10" s="64">
        <v>1</v>
      </c>
      <c r="G10" s="64">
        <v>115</v>
      </c>
      <c r="H10" s="64">
        <v>82</v>
      </c>
      <c r="I10" s="64">
        <v>36</v>
      </c>
      <c r="J10" s="64">
        <v>234</v>
      </c>
      <c r="K10" s="84">
        <v>1293</v>
      </c>
      <c r="L10" s="84">
        <v>1066</v>
      </c>
      <c r="M10" s="67">
        <v>0.82651577603003634</v>
      </c>
      <c r="N10" s="67">
        <v>0.58934168377793894</v>
      </c>
      <c r="O10" s="67">
        <v>0.25873537336592439</v>
      </c>
      <c r="P10" s="68">
        <v>1.6817799268785087</v>
      </c>
      <c r="Q10" s="67">
        <v>9.2929121600594513</v>
      </c>
      <c r="R10" s="67">
        <v>7.6614418891132061</v>
      </c>
      <c r="S10" s="69">
        <v>9.7218045112781954</v>
      </c>
    </row>
    <row r="12" spans="2:20" ht="26" x14ac:dyDescent="0.35">
      <c r="B12" s="50" t="s">
        <v>94</v>
      </c>
      <c r="C12" s="51"/>
      <c r="D12" s="51" t="s">
        <v>18</v>
      </c>
      <c r="E12" s="51" t="s">
        <v>7</v>
      </c>
      <c r="F12" s="51" t="s">
        <v>8</v>
      </c>
      <c r="G12" s="51" t="s">
        <v>9</v>
      </c>
      <c r="H12" s="51" t="s">
        <v>10</v>
      </c>
      <c r="I12" s="51" t="s">
        <v>11</v>
      </c>
      <c r="J12" s="51" t="s">
        <v>12</v>
      </c>
      <c r="K12" s="52" t="s">
        <v>107</v>
      </c>
      <c r="L12" s="52" t="s">
        <v>108</v>
      </c>
      <c r="M12" s="51" t="s">
        <v>0</v>
      </c>
      <c r="N12" s="51" t="s">
        <v>1</v>
      </c>
      <c r="O12" s="51" t="s">
        <v>2</v>
      </c>
      <c r="P12" s="51" t="s">
        <v>3</v>
      </c>
      <c r="Q12" s="51" t="s">
        <v>4</v>
      </c>
      <c r="R12" s="52" t="s">
        <v>5</v>
      </c>
      <c r="S12" s="53" t="s">
        <v>6</v>
      </c>
    </row>
    <row r="13" spans="2:20" ht="15" customHeight="1" x14ac:dyDescent="0.35">
      <c r="B13" s="10"/>
      <c r="C13" s="11"/>
      <c r="D13" s="6" t="s">
        <v>46</v>
      </c>
      <c r="E13" s="9">
        <v>85</v>
      </c>
      <c r="F13" s="9">
        <v>0</v>
      </c>
      <c r="G13" s="9">
        <v>0</v>
      </c>
      <c r="H13" s="9">
        <v>0</v>
      </c>
      <c r="I13" s="9">
        <v>5</v>
      </c>
      <c r="J13" s="81">
        <v>5</v>
      </c>
      <c r="K13" s="9">
        <v>0</v>
      </c>
      <c r="L13" s="9">
        <v>0</v>
      </c>
      <c r="M13" s="8">
        <v>0</v>
      </c>
      <c r="N13" s="8">
        <v>0</v>
      </c>
      <c r="O13" s="8">
        <v>5.882352941176471</v>
      </c>
      <c r="P13" s="71">
        <v>5.882352941176471</v>
      </c>
      <c r="Q13" s="8">
        <v>0</v>
      </c>
      <c r="R13" s="8">
        <v>0</v>
      </c>
      <c r="S13" s="43">
        <v>0</v>
      </c>
    </row>
    <row r="14" spans="2:20" x14ac:dyDescent="0.35">
      <c r="B14" s="10"/>
      <c r="C14" s="11"/>
      <c r="D14" s="6" t="s">
        <v>47</v>
      </c>
      <c r="E14" s="9">
        <v>72</v>
      </c>
      <c r="F14" s="9">
        <v>0</v>
      </c>
      <c r="G14" s="9">
        <v>0</v>
      </c>
      <c r="H14" s="9">
        <v>0</v>
      </c>
      <c r="I14" s="9">
        <v>0</v>
      </c>
      <c r="J14" s="81">
        <v>0</v>
      </c>
      <c r="K14" s="9">
        <v>0</v>
      </c>
      <c r="L14" s="9">
        <v>0</v>
      </c>
      <c r="M14" s="8">
        <v>0</v>
      </c>
      <c r="N14" s="8">
        <v>0</v>
      </c>
      <c r="O14" s="8">
        <v>0</v>
      </c>
      <c r="P14" s="71">
        <v>0</v>
      </c>
      <c r="Q14" s="8">
        <v>0</v>
      </c>
      <c r="R14" s="8">
        <v>0</v>
      </c>
      <c r="S14" s="43">
        <v>0</v>
      </c>
    </row>
    <row r="15" spans="2:20" x14ac:dyDescent="0.35">
      <c r="B15" s="10"/>
      <c r="C15" s="11"/>
      <c r="D15" s="6" t="s">
        <v>48</v>
      </c>
      <c r="E15" s="9">
        <v>104</v>
      </c>
      <c r="F15" s="9">
        <v>0</v>
      </c>
      <c r="G15" s="9">
        <v>1</v>
      </c>
      <c r="H15" s="9">
        <v>2</v>
      </c>
      <c r="I15" s="9">
        <v>0</v>
      </c>
      <c r="J15" s="81">
        <v>3</v>
      </c>
      <c r="K15" s="9">
        <v>7</v>
      </c>
      <c r="L15" s="9">
        <v>7</v>
      </c>
      <c r="M15" s="8">
        <v>0.96153846153846156</v>
      </c>
      <c r="N15" s="8">
        <v>1.9230769230769231</v>
      </c>
      <c r="O15" s="8">
        <v>0</v>
      </c>
      <c r="P15" s="71">
        <v>2.8846153846153846</v>
      </c>
      <c r="Q15" s="8">
        <v>6.7307692307692308</v>
      </c>
      <c r="R15" s="8">
        <v>6.7307692307692308</v>
      </c>
      <c r="S15" s="43">
        <v>7</v>
      </c>
    </row>
    <row r="16" spans="2:20" x14ac:dyDescent="0.35">
      <c r="B16" s="10"/>
      <c r="C16" s="11"/>
      <c r="D16" s="6" t="s">
        <v>49</v>
      </c>
      <c r="E16" s="9">
        <v>120</v>
      </c>
      <c r="F16" s="9">
        <v>0</v>
      </c>
      <c r="G16" s="9">
        <v>1</v>
      </c>
      <c r="H16" s="9">
        <v>0</v>
      </c>
      <c r="I16" s="9">
        <v>0</v>
      </c>
      <c r="J16" s="81">
        <v>1</v>
      </c>
      <c r="K16" s="9">
        <v>3</v>
      </c>
      <c r="L16" s="9">
        <v>0</v>
      </c>
      <c r="M16" s="8">
        <v>0.83333333333333337</v>
      </c>
      <c r="N16" s="8">
        <v>0</v>
      </c>
      <c r="O16" s="8">
        <v>0</v>
      </c>
      <c r="P16" s="71">
        <v>0.83333333333333337</v>
      </c>
      <c r="Q16" s="8">
        <v>2.5</v>
      </c>
      <c r="R16" s="8">
        <v>0</v>
      </c>
      <c r="S16" s="43">
        <v>3</v>
      </c>
    </row>
    <row r="17" spans="2:19" x14ac:dyDescent="0.35">
      <c r="B17" s="10"/>
      <c r="C17" s="11"/>
      <c r="D17" s="6" t="s">
        <v>50</v>
      </c>
      <c r="E17" s="9">
        <v>35</v>
      </c>
      <c r="F17" s="9">
        <v>0</v>
      </c>
      <c r="G17" s="9">
        <v>2</v>
      </c>
      <c r="H17" s="9">
        <v>0</v>
      </c>
      <c r="I17" s="9">
        <v>0</v>
      </c>
      <c r="J17" s="81">
        <v>2</v>
      </c>
      <c r="K17" s="9">
        <v>21</v>
      </c>
      <c r="L17" s="9">
        <v>0</v>
      </c>
      <c r="M17" s="8">
        <v>5.7142857142857144</v>
      </c>
      <c r="N17" s="8">
        <v>0</v>
      </c>
      <c r="O17" s="8">
        <v>0</v>
      </c>
      <c r="P17" s="71">
        <v>5.7142857142857144</v>
      </c>
      <c r="Q17" s="8">
        <v>60</v>
      </c>
      <c r="R17" s="8">
        <v>0</v>
      </c>
      <c r="S17" s="43">
        <v>10.5</v>
      </c>
    </row>
    <row r="18" spans="2:19" x14ac:dyDescent="0.35">
      <c r="B18" s="10"/>
      <c r="C18" s="11"/>
      <c r="D18" s="6" t="s">
        <v>51</v>
      </c>
      <c r="E18" s="9">
        <v>66</v>
      </c>
      <c r="F18" s="9">
        <v>0</v>
      </c>
      <c r="G18" s="9">
        <v>1</v>
      </c>
      <c r="H18" s="9">
        <v>1</v>
      </c>
      <c r="I18" s="9">
        <v>2</v>
      </c>
      <c r="J18" s="81">
        <v>4</v>
      </c>
      <c r="K18" s="9">
        <v>49</v>
      </c>
      <c r="L18" s="9">
        <v>187</v>
      </c>
      <c r="M18" s="8">
        <v>1.5151515151515151</v>
      </c>
      <c r="N18" s="8">
        <v>1.5151515151515151</v>
      </c>
      <c r="O18" s="8">
        <v>3.0303030303030303</v>
      </c>
      <c r="P18" s="71">
        <v>6.0606060606060606</v>
      </c>
      <c r="Q18" s="8">
        <v>74.242424242424249</v>
      </c>
      <c r="R18" s="8">
        <v>283.33333333333331</v>
      </c>
      <c r="S18" s="43">
        <v>49</v>
      </c>
    </row>
    <row r="19" spans="2:19" x14ac:dyDescent="0.35">
      <c r="B19" s="77"/>
      <c r="C19" s="78"/>
      <c r="D19" s="58" t="s">
        <v>106</v>
      </c>
      <c r="E19" s="59">
        <v>258</v>
      </c>
      <c r="F19" s="59">
        <v>0</v>
      </c>
      <c r="G19" s="59">
        <v>3</v>
      </c>
      <c r="H19" s="59">
        <v>1</v>
      </c>
      <c r="I19" s="59">
        <v>7</v>
      </c>
      <c r="J19" s="59">
        <v>11</v>
      </c>
      <c r="K19" s="59">
        <v>70</v>
      </c>
      <c r="L19" s="59">
        <v>187</v>
      </c>
      <c r="M19" s="61">
        <v>1.1627906976744187</v>
      </c>
      <c r="N19" s="61">
        <v>0.38759689922480622</v>
      </c>
      <c r="O19" s="61">
        <v>2.7131782945736433</v>
      </c>
      <c r="P19" s="61">
        <v>4.2635658914728678</v>
      </c>
      <c r="Q19" s="61">
        <v>27.131782945736433</v>
      </c>
      <c r="R19" s="61">
        <v>72.48062015503875</v>
      </c>
      <c r="S19" s="62">
        <v>23.333333333333332</v>
      </c>
    </row>
    <row r="20" spans="2:19" x14ac:dyDescent="0.35">
      <c r="B20" s="77"/>
      <c r="C20" s="78"/>
      <c r="D20" s="58" t="s">
        <v>109</v>
      </c>
      <c r="E20" s="59">
        <v>7945</v>
      </c>
      <c r="F20" s="59">
        <v>0</v>
      </c>
      <c r="G20" s="59">
        <v>75</v>
      </c>
      <c r="H20" s="59">
        <v>38</v>
      </c>
      <c r="I20" s="59">
        <v>54</v>
      </c>
      <c r="J20" s="59">
        <v>167</v>
      </c>
      <c r="K20" s="59">
        <v>685</v>
      </c>
      <c r="L20" s="59">
        <v>521</v>
      </c>
      <c r="M20" s="61">
        <v>0.94398993077407178</v>
      </c>
      <c r="N20" s="61">
        <v>0.47828823159219636</v>
      </c>
      <c r="O20" s="61">
        <v>0.67967275015733164</v>
      </c>
      <c r="P20" s="61">
        <v>2.1019509125235998</v>
      </c>
      <c r="Q20" s="61">
        <v>8.6217747010698549</v>
      </c>
      <c r="R20" s="61">
        <v>6.5575833857772183</v>
      </c>
      <c r="S20" s="62">
        <v>9.1333333333333329</v>
      </c>
    </row>
    <row r="21" spans="2:19" x14ac:dyDescent="0.35">
      <c r="B21" s="79"/>
      <c r="C21" s="80"/>
      <c r="D21" s="63" t="s">
        <v>16</v>
      </c>
      <c r="E21" s="64">
        <v>12495.49</v>
      </c>
      <c r="F21" s="64">
        <v>0</v>
      </c>
      <c r="G21" s="64">
        <v>105</v>
      </c>
      <c r="H21" s="64">
        <v>53</v>
      </c>
      <c r="I21" s="64">
        <v>75</v>
      </c>
      <c r="J21" s="64">
        <v>233</v>
      </c>
      <c r="K21" s="84">
        <v>1150</v>
      </c>
      <c r="L21" s="84">
        <v>656</v>
      </c>
      <c r="M21" s="67">
        <v>0.84030318138784477</v>
      </c>
      <c r="N21" s="67">
        <v>0.42415303441481689</v>
      </c>
      <c r="O21" s="67">
        <v>0.60021655813417485</v>
      </c>
      <c r="P21" s="68">
        <v>1.8646727739368363</v>
      </c>
      <c r="Q21" s="67">
        <v>9.2033205580573476</v>
      </c>
      <c r="R21" s="67">
        <v>5.2498941618135824</v>
      </c>
      <c r="S21" s="69">
        <v>10.952380952380953</v>
      </c>
    </row>
    <row r="23" spans="2:19" ht="26" x14ac:dyDescent="0.35">
      <c r="B23" s="50" t="s">
        <v>97</v>
      </c>
      <c r="C23" s="51"/>
      <c r="D23" s="51" t="s">
        <v>18</v>
      </c>
      <c r="E23" s="51" t="s">
        <v>7</v>
      </c>
      <c r="F23" s="51" t="s">
        <v>8</v>
      </c>
      <c r="G23" s="51" t="s">
        <v>9</v>
      </c>
      <c r="H23" s="51" t="s">
        <v>10</v>
      </c>
      <c r="I23" s="51" t="s">
        <v>11</v>
      </c>
      <c r="J23" s="51" t="s">
        <v>12</v>
      </c>
      <c r="K23" s="52" t="s">
        <v>107</v>
      </c>
      <c r="L23" s="52" t="s">
        <v>108</v>
      </c>
      <c r="M23" s="51" t="s">
        <v>0</v>
      </c>
      <c r="N23" s="51" t="s">
        <v>1</v>
      </c>
      <c r="O23" s="51" t="s">
        <v>2</v>
      </c>
      <c r="P23" s="51" t="s">
        <v>3</v>
      </c>
      <c r="Q23" s="51" t="s">
        <v>4</v>
      </c>
      <c r="R23" s="52" t="s">
        <v>5</v>
      </c>
      <c r="S23" s="53" t="s">
        <v>6</v>
      </c>
    </row>
    <row r="24" spans="2:19" x14ac:dyDescent="0.35">
      <c r="B24" s="10"/>
      <c r="C24" s="11"/>
      <c r="D24" s="6" t="s">
        <v>46</v>
      </c>
      <c r="E24" s="9">
        <v>85</v>
      </c>
      <c r="F24" s="9">
        <v>0</v>
      </c>
      <c r="G24" s="9">
        <v>4</v>
      </c>
      <c r="H24" s="9">
        <v>0</v>
      </c>
      <c r="I24" s="9">
        <v>1</v>
      </c>
      <c r="J24" s="81">
        <v>5</v>
      </c>
      <c r="K24" s="9">
        <v>63</v>
      </c>
      <c r="L24" s="9">
        <v>0</v>
      </c>
      <c r="M24" s="8">
        <v>4.7058823529411766</v>
      </c>
      <c r="N24" s="8">
        <v>0</v>
      </c>
      <c r="O24" s="8">
        <v>1.1764705882352942</v>
      </c>
      <c r="P24" s="71">
        <v>5.882352941176471</v>
      </c>
      <c r="Q24" s="8">
        <v>74.117647058823536</v>
      </c>
      <c r="R24" s="8">
        <v>0</v>
      </c>
      <c r="S24" s="43">
        <v>15.75</v>
      </c>
    </row>
    <row r="25" spans="2:19" x14ac:dyDescent="0.35">
      <c r="B25" s="10"/>
      <c r="C25" s="11"/>
      <c r="D25" s="6" t="s">
        <v>47</v>
      </c>
      <c r="E25" s="9">
        <v>68</v>
      </c>
      <c r="F25" s="9">
        <v>0</v>
      </c>
      <c r="G25" s="9">
        <v>0</v>
      </c>
      <c r="H25" s="9">
        <v>0</v>
      </c>
      <c r="I25" s="9">
        <v>0</v>
      </c>
      <c r="J25" s="81">
        <v>0</v>
      </c>
      <c r="K25" s="9">
        <v>0</v>
      </c>
      <c r="L25" s="9">
        <v>0</v>
      </c>
      <c r="M25" s="8">
        <v>0</v>
      </c>
      <c r="N25" s="8">
        <v>0</v>
      </c>
      <c r="O25" s="8">
        <v>0</v>
      </c>
      <c r="P25" s="71">
        <v>0</v>
      </c>
      <c r="Q25" s="8">
        <v>0</v>
      </c>
      <c r="R25" s="8">
        <v>0</v>
      </c>
      <c r="S25" s="43">
        <v>0</v>
      </c>
    </row>
    <row r="26" spans="2:19" x14ac:dyDescent="0.35">
      <c r="B26" s="10"/>
      <c r="C26" s="11"/>
      <c r="D26" s="6" t="s">
        <v>48</v>
      </c>
      <c r="E26" s="9">
        <v>82</v>
      </c>
      <c r="F26" s="9">
        <v>0</v>
      </c>
      <c r="G26" s="9">
        <v>0</v>
      </c>
      <c r="H26" s="9">
        <v>0</v>
      </c>
      <c r="I26" s="9">
        <v>0</v>
      </c>
      <c r="J26" s="81">
        <v>0</v>
      </c>
      <c r="K26" s="9">
        <v>0</v>
      </c>
      <c r="L26" s="9">
        <v>0</v>
      </c>
      <c r="M26" s="8">
        <v>0</v>
      </c>
      <c r="N26" s="8">
        <v>0</v>
      </c>
      <c r="O26" s="8">
        <v>0</v>
      </c>
      <c r="P26" s="71">
        <v>0</v>
      </c>
      <c r="Q26" s="8">
        <v>0</v>
      </c>
      <c r="R26" s="8">
        <v>0</v>
      </c>
      <c r="S26" s="43">
        <v>0</v>
      </c>
    </row>
    <row r="27" spans="2:19" x14ac:dyDescent="0.35">
      <c r="B27" s="10"/>
      <c r="C27" s="11"/>
      <c r="D27" s="6" t="s">
        <v>49</v>
      </c>
      <c r="E27" s="9">
        <v>77</v>
      </c>
      <c r="F27" s="9">
        <v>0</v>
      </c>
      <c r="G27" s="9">
        <v>2</v>
      </c>
      <c r="H27" s="9">
        <v>0</v>
      </c>
      <c r="I27" s="9">
        <v>0</v>
      </c>
      <c r="J27" s="81">
        <v>2</v>
      </c>
      <c r="K27" s="9">
        <v>15</v>
      </c>
      <c r="L27" s="9">
        <v>0</v>
      </c>
      <c r="M27" s="8">
        <v>2.5974025974025974</v>
      </c>
      <c r="N27" s="8">
        <v>0</v>
      </c>
      <c r="O27" s="8">
        <v>0</v>
      </c>
      <c r="P27" s="71">
        <v>2.5974025974025974</v>
      </c>
      <c r="Q27" s="8">
        <v>19.480519480519479</v>
      </c>
      <c r="R27" s="8">
        <v>0</v>
      </c>
      <c r="S27" s="43">
        <v>7.5</v>
      </c>
    </row>
    <row r="28" spans="2:19" x14ac:dyDescent="0.35">
      <c r="B28" s="10"/>
      <c r="C28" s="11"/>
      <c r="D28" s="6" t="s">
        <v>52</v>
      </c>
      <c r="E28" s="9">
        <v>10</v>
      </c>
      <c r="F28" s="9">
        <v>0</v>
      </c>
      <c r="G28" s="9">
        <v>0</v>
      </c>
      <c r="H28" s="9">
        <v>0</v>
      </c>
      <c r="I28" s="9">
        <v>1</v>
      </c>
      <c r="J28" s="81">
        <v>1</v>
      </c>
      <c r="K28" s="9">
        <v>0</v>
      </c>
      <c r="L28" s="9">
        <v>0</v>
      </c>
      <c r="M28" s="8">
        <v>0</v>
      </c>
      <c r="N28" s="8">
        <v>0</v>
      </c>
      <c r="O28" s="8">
        <v>10</v>
      </c>
      <c r="P28" s="71">
        <v>10</v>
      </c>
      <c r="Q28" s="8">
        <v>0</v>
      </c>
      <c r="R28" s="8">
        <v>0</v>
      </c>
      <c r="S28" s="43">
        <v>0</v>
      </c>
    </row>
    <row r="29" spans="2:19" x14ac:dyDescent="0.35">
      <c r="B29" s="10"/>
      <c r="C29" s="11"/>
      <c r="D29" s="6" t="s">
        <v>50</v>
      </c>
      <c r="E29" s="9">
        <v>52</v>
      </c>
      <c r="F29" s="9">
        <v>0</v>
      </c>
      <c r="G29" s="9">
        <v>1</v>
      </c>
      <c r="H29" s="9">
        <v>0</v>
      </c>
      <c r="I29" s="9">
        <v>0</v>
      </c>
      <c r="J29" s="81">
        <v>1</v>
      </c>
      <c r="K29" s="9">
        <v>1</v>
      </c>
      <c r="L29" s="9">
        <v>0</v>
      </c>
      <c r="M29" s="8">
        <v>1.9230769230769231</v>
      </c>
      <c r="N29" s="8">
        <v>0</v>
      </c>
      <c r="O29" s="8">
        <v>0</v>
      </c>
      <c r="P29" s="71">
        <v>1.9230769230769231</v>
      </c>
      <c r="Q29" s="8">
        <v>1.9230769230769231</v>
      </c>
      <c r="R29" s="8">
        <v>0</v>
      </c>
      <c r="S29" s="43">
        <v>1</v>
      </c>
    </row>
    <row r="30" spans="2:19" x14ac:dyDescent="0.35">
      <c r="B30" s="10"/>
      <c r="C30" s="11"/>
      <c r="D30" s="6" t="s">
        <v>51</v>
      </c>
      <c r="E30" s="9">
        <v>62</v>
      </c>
      <c r="F30" s="9">
        <v>0</v>
      </c>
      <c r="G30" s="9">
        <v>0</v>
      </c>
      <c r="H30" s="9">
        <v>1</v>
      </c>
      <c r="I30" s="9">
        <v>0</v>
      </c>
      <c r="J30" s="81">
        <v>1</v>
      </c>
      <c r="K30" s="9">
        <v>0</v>
      </c>
      <c r="L30" s="9">
        <v>65.5</v>
      </c>
      <c r="M30" s="8">
        <v>0</v>
      </c>
      <c r="N30" s="8">
        <v>1.6129032258064515</v>
      </c>
      <c r="O30" s="8">
        <v>0</v>
      </c>
      <c r="P30" s="71">
        <v>1.6129032258064515</v>
      </c>
      <c r="Q30" s="8">
        <v>0</v>
      </c>
      <c r="R30" s="8">
        <v>105.64516129032258</v>
      </c>
      <c r="S30" s="43">
        <v>0</v>
      </c>
    </row>
    <row r="31" spans="2:19" x14ac:dyDescent="0.35">
      <c r="B31" s="77"/>
      <c r="C31" s="78"/>
      <c r="D31" s="58" t="s">
        <v>106</v>
      </c>
      <c r="E31" s="59">
        <v>436</v>
      </c>
      <c r="F31" s="59">
        <v>0</v>
      </c>
      <c r="G31" s="59">
        <v>7</v>
      </c>
      <c r="H31" s="59">
        <v>1</v>
      </c>
      <c r="I31" s="59">
        <v>2</v>
      </c>
      <c r="J31" s="59">
        <v>10</v>
      </c>
      <c r="K31" s="59">
        <v>79</v>
      </c>
      <c r="L31" s="59">
        <v>65.5</v>
      </c>
      <c r="M31" s="61">
        <v>1.6055045871559634</v>
      </c>
      <c r="N31" s="61">
        <v>0.22935779816513763</v>
      </c>
      <c r="O31" s="61">
        <v>0.45871559633027525</v>
      </c>
      <c r="P31" s="61">
        <v>2.2935779816513762</v>
      </c>
      <c r="Q31" s="61">
        <v>18.11926605504587</v>
      </c>
      <c r="R31" s="61">
        <v>15.022935779816512</v>
      </c>
      <c r="S31" s="62">
        <v>11.285714285714286</v>
      </c>
    </row>
    <row r="32" spans="2:19" x14ac:dyDescent="0.35">
      <c r="B32" s="77"/>
      <c r="C32" s="78"/>
      <c r="D32" s="58" t="s">
        <v>109</v>
      </c>
      <c r="E32" s="59">
        <v>8048.32</v>
      </c>
      <c r="F32" s="59">
        <v>0</v>
      </c>
      <c r="G32" s="59">
        <v>69</v>
      </c>
      <c r="H32" s="59">
        <v>38</v>
      </c>
      <c r="I32" s="59">
        <v>46</v>
      </c>
      <c r="J32" s="59">
        <v>153</v>
      </c>
      <c r="K32" s="59">
        <v>553</v>
      </c>
      <c r="L32" s="59">
        <v>539.5</v>
      </c>
      <c r="M32" s="61">
        <v>0.85732177647012042</v>
      </c>
      <c r="N32" s="61">
        <v>0.47214822472267504</v>
      </c>
      <c r="O32" s="61">
        <v>0.57154785098008032</v>
      </c>
      <c r="P32" s="61">
        <v>1.901017852172876</v>
      </c>
      <c r="Q32" s="61">
        <v>6.8709991650431403</v>
      </c>
      <c r="R32" s="61">
        <v>6.7032622957337678</v>
      </c>
      <c r="S32" s="62">
        <v>8.0144927536231876</v>
      </c>
    </row>
    <row r="33" spans="2:21" x14ac:dyDescent="0.35">
      <c r="B33" s="79"/>
      <c r="C33" s="80"/>
      <c r="D33" s="63" t="s">
        <v>16</v>
      </c>
      <c r="E33" s="64">
        <v>11998.67</v>
      </c>
      <c r="F33" s="64">
        <v>0</v>
      </c>
      <c r="G33" s="64">
        <v>89</v>
      </c>
      <c r="H33" s="64">
        <v>50</v>
      </c>
      <c r="I33" s="64">
        <v>61</v>
      </c>
      <c r="J33" s="64">
        <v>200</v>
      </c>
      <c r="K33" s="84">
        <v>813</v>
      </c>
      <c r="L33" s="84">
        <v>700.5</v>
      </c>
      <c r="M33" s="67">
        <v>0.74174887716721938</v>
      </c>
      <c r="N33" s="67">
        <v>0.41671285234113448</v>
      </c>
      <c r="O33" s="67">
        <v>0.50838967985618411</v>
      </c>
      <c r="P33" s="68">
        <v>1.6668514093645379</v>
      </c>
      <c r="Q33" s="67">
        <v>6.7757509790668466</v>
      </c>
      <c r="R33" s="67">
        <v>5.8381470612992938</v>
      </c>
      <c r="S33" s="69">
        <v>9.1348314606741567</v>
      </c>
    </row>
    <row r="35" spans="2:21" ht="26" x14ac:dyDescent="0.35">
      <c r="B35" s="50" t="s">
        <v>96</v>
      </c>
      <c r="C35" s="51"/>
      <c r="D35" s="51" t="s">
        <v>18</v>
      </c>
      <c r="E35" s="51" t="s">
        <v>7</v>
      </c>
      <c r="F35" s="51" t="s">
        <v>8</v>
      </c>
      <c r="G35" s="51" t="s">
        <v>9</v>
      </c>
      <c r="H35" s="51" t="s">
        <v>10</v>
      </c>
      <c r="I35" s="51" t="s">
        <v>11</v>
      </c>
      <c r="J35" s="51" t="s">
        <v>12</v>
      </c>
      <c r="K35" s="52" t="s">
        <v>107</v>
      </c>
      <c r="L35" s="52" t="s">
        <v>108</v>
      </c>
      <c r="M35" s="51" t="s">
        <v>0</v>
      </c>
      <c r="N35" s="51" t="s">
        <v>1</v>
      </c>
      <c r="O35" s="51" t="s">
        <v>2</v>
      </c>
      <c r="P35" s="51" t="s">
        <v>3</v>
      </c>
      <c r="Q35" s="51" t="s">
        <v>4</v>
      </c>
      <c r="R35" s="52" t="s">
        <v>5</v>
      </c>
      <c r="S35" s="53" t="s">
        <v>6</v>
      </c>
    </row>
    <row r="36" spans="2:21" ht="15" customHeight="1" x14ac:dyDescent="0.35">
      <c r="B36" s="10"/>
      <c r="C36" s="11"/>
      <c r="D36" s="6" t="s">
        <v>46</v>
      </c>
      <c r="E36" s="9">
        <v>71</v>
      </c>
      <c r="F36" s="9">
        <v>0</v>
      </c>
      <c r="G36" s="9">
        <v>6</v>
      </c>
      <c r="H36" s="9">
        <v>0</v>
      </c>
      <c r="I36" s="9">
        <v>0</v>
      </c>
      <c r="J36" s="81">
        <v>6</v>
      </c>
      <c r="K36" s="9">
        <v>49.25</v>
      </c>
      <c r="L36" s="9">
        <v>0</v>
      </c>
      <c r="M36" s="8">
        <v>8.4507042253521121</v>
      </c>
      <c r="N36" s="8">
        <v>0</v>
      </c>
      <c r="O36" s="8">
        <v>0</v>
      </c>
      <c r="P36" s="71">
        <v>8.4507042253521121</v>
      </c>
      <c r="Q36" s="8">
        <v>69.366197183098592</v>
      </c>
      <c r="R36" s="8">
        <v>0</v>
      </c>
      <c r="S36" s="43">
        <v>8.2083333333333339</v>
      </c>
      <c r="U36" s="6"/>
    </row>
    <row r="37" spans="2:21" x14ac:dyDescent="0.35">
      <c r="B37" s="10"/>
      <c r="C37" s="11"/>
      <c r="D37" s="6" t="s">
        <v>47</v>
      </c>
      <c r="E37" s="9">
        <v>62</v>
      </c>
      <c r="F37" s="9">
        <v>0</v>
      </c>
      <c r="G37" s="9">
        <v>2</v>
      </c>
      <c r="H37" s="9">
        <v>0</v>
      </c>
      <c r="I37" s="9">
        <v>0</v>
      </c>
      <c r="J37" s="81">
        <v>2</v>
      </c>
      <c r="K37" s="9">
        <v>37</v>
      </c>
      <c r="L37" s="9">
        <v>0</v>
      </c>
      <c r="M37" s="8">
        <v>3.225806451612903</v>
      </c>
      <c r="N37" s="8">
        <v>0</v>
      </c>
      <c r="O37" s="8">
        <v>0</v>
      </c>
      <c r="P37" s="71">
        <v>3.225806451612903</v>
      </c>
      <c r="Q37" s="8">
        <v>59.677419354838712</v>
      </c>
      <c r="R37" s="8">
        <v>0</v>
      </c>
      <c r="S37" s="43">
        <v>18.5</v>
      </c>
      <c r="U37" s="6"/>
    </row>
    <row r="38" spans="2:21" x14ac:dyDescent="0.35">
      <c r="B38" s="10"/>
      <c r="C38" s="11"/>
      <c r="D38" s="6" t="s">
        <v>48</v>
      </c>
      <c r="E38" s="9">
        <v>82</v>
      </c>
      <c r="F38" s="9">
        <v>0</v>
      </c>
      <c r="G38" s="9">
        <v>1</v>
      </c>
      <c r="H38" s="9">
        <v>1</v>
      </c>
      <c r="I38" s="9">
        <v>0</v>
      </c>
      <c r="J38" s="81">
        <v>2</v>
      </c>
      <c r="K38" s="9">
        <v>10</v>
      </c>
      <c r="L38" s="9">
        <v>10</v>
      </c>
      <c r="M38" s="8">
        <v>1.2195121951219512</v>
      </c>
      <c r="N38" s="8">
        <v>1.2195121951219512</v>
      </c>
      <c r="O38" s="8">
        <v>0</v>
      </c>
      <c r="P38" s="71">
        <v>2.4390243902439024</v>
      </c>
      <c r="Q38" s="8">
        <v>12.195121951219512</v>
      </c>
      <c r="R38" s="8">
        <v>12.195121951219512</v>
      </c>
      <c r="S38" s="43">
        <v>10</v>
      </c>
      <c r="U38" s="6"/>
    </row>
    <row r="39" spans="2:21" x14ac:dyDescent="0.35">
      <c r="B39" s="10"/>
      <c r="C39" s="11"/>
      <c r="D39" s="6" t="s">
        <v>49</v>
      </c>
      <c r="E39" s="9">
        <v>76</v>
      </c>
      <c r="F39" s="9">
        <v>0</v>
      </c>
      <c r="G39" s="9">
        <v>0</v>
      </c>
      <c r="H39" s="9">
        <v>0</v>
      </c>
      <c r="I39" s="9">
        <v>1</v>
      </c>
      <c r="J39" s="81">
        <v>1</v>
      </c>
      <c r="K39" s="9">
        <v>0</v>
      </c>
      <c r="L39" s="9">
        <v>0</v>
      </c>
      <c r="M39" s="8">
        <v>0</v>
      </c>
      <c r="N39" s="8">
        <v>0</v>
      </c>
      <c r="O39" s="8">
        <v>1.3157894736842106</v>
      </c>
      <c r="P39" s="71">
        <v>1.3157894736842106</v>
      </c>
      <c r="Q39" s="8">
        <v>0</v>
      </c>
      <c r="R39" s="8">
        <v>0</v>
      </c>
      <c r="S39" s="43">
        <v>0</v>
      </c>
      <c r="U39" s="6"/>
    </row>
    <row r="40" spans="2:21" x14ac:dyDescent="0.35">
      <c r="B40" s="10"/>
      <c r="C40" s="11"/>
      <c r="D40" s="6" t="s">
        <v>53</v>
      </c>
      <c r="E40" s="9">
        <v>67</v>
      </c>
      <c r="F40" s="9">
        <v>0</v>
      </c>
      <c r="G40" s="9">
        <v>2</v>
      </c>
      <c r="H40" s="9">
        <v>0</v>
      </c>
      <c r="I40" s="9">
        <v>2</v>
      </c>
      <c r="J40" s="81">
        <v>4</v>
      </c>
      <c r="K40" s="9">
        <v>52</v>
      </c>
      <c r="L40" s="9">
        <v>36</v>
      </c>
      <c r="M40" s="8">
        <v>2.9850746268656718</v>
      </c>
      <c r="N40" s="8">
        <v>0</v>
      </c>
      <c r="O40" s="8">
        <v>2.9850746268656718</v>
      </c>
      <c r="P40" s="71">
        <v>5.9701492537313436</v>
      </c>
      <c r="Q40" s="8">
        <v>77.611940298507463</v>
      </c>
      <c r="R40" s="8">
        <v>53.731343283582092</v>
      </c>
      <c r="S40" s="43">
        <v>26</v>
      </c>
      <c r="U40" s="6"/>
    </row>
    <row r="41" spans="2:21" x14ac:dyDescent="0.35">
      <c r="B41" s="10"/>
      <c r="C41" s="11"/>
      <c r="D41" s="6" t="s">
        <v>52</v>
      </c>
      <c r="E41" s="9">
        <v>61</v>
      </c>
      <c r="F41" s="9">
        <v>0</v>
      </c>
      <c r="G41" s="9">
        <v>0</v>
      </c>
      <c r="H41" s="9">
        <v>1</v>
      </c>
      <c r="I41" s="9">
        <v>1</v>
      </c>
      <c r="J41" s="81">
        <v>2</v>
      </c>
      <c r="K41" s="9">
        <v>0</v>
      </c>
      <c r="L41" s="9">
        <v>30</v>
      </c>
      <c r="M41" s="8">
        <v>0</v>
      </c>
      <c r="N41" s="8">
        <v>1.639344262295082</v>
      </c>
      <c r="O41" s="8">
        <v>1.639344262295082</v>
      </c>
      <c r="P41" s="71">
        <v>3.278688524590164</v>
      </c>
      <c r="Q41" s="8">
        <v>0</v>
      </c>
      <c r="R41" s="8">
        <v>49.180327868852459</v>
      </c>
      <c r="S41" s="43">
        <v>0</v>
      </c>
      <c r="U41" s="6"/>
    </row>
    <row r="42" spans="2:21" x14ac:dyDescent="0.35">
      <c r="B42" s="10"/>
      <c r="C42" s="11"/>
      <c r="D42" s="6" t="s">
        <v>50</v>
      </c>
      <c r="E42" s="9">
        <v>42</v>
      </c>
      <c r="F42" s="9">
        <v>0</v>
      </c>
      <c r="G42" s="9">
        <v>1</v>
      </c>
      <c r="H42" s="9">
        <v>0</v>
      </c>
      <c r="I42" s="9">
        <v>0</v>
      </c>
      <c r="J42" s="81">
        <v>1</v>
      </c>
      <c r="K42" s="9">
        <v>0</v>
      </c>
      <c r="L42" s="9">
        <v>5</v>
      </c>
      <c r="M42" s="8">
        <v>2.3809523809523809</v>
      </c>
      <c r="N42" s="8">
        <v>0</v>
      </c>
      <c r="O42" s="8">
        <v>0</v>
      </c>
      <c r="P42" s="71">
        <v>2.3809523809523809</v>
      </c>
      <c r="Q42" s="8">
        <v>0</v>
      </c>
      <c r="R42" s="8">
        <v>11.904761904761903</v>
      </c>
      <c r="S42" s="43">
        <v>0</v>
      </c>
      <c r="U42" s="126"/>
    </row>
    <row r="43" spans="2:21" x14ac:dyDescent="0.35">
      <c r="B43" s="10"/>
      <c r="C43" s="11"/>
      <c r="D43" s="6" t="s">
        <v>51</v>
      </c>
      <c r="E43" s="9">
        <v>45</v>
      </c>
      <c r="F43" s="9">
        <v>0</v>
      </c>
      <c r="G43" s="9">
        <v>1</v>
      </c>
      <c r="H43" s="9">
        <v>2</v>
      </c>
      <c r="I43" s="9">
        <v>0</v>
      </c>
      <c r="J43" s="81">
        <v>3</v>
      </c>
      <c r="K43" s="9">
        <v>1.5</v>
      </c>
      <c r="L43" s="9">
        <v>3</v>
      </c>
      <c r="M43" s="8">
        <v>2.2222222222222223</v>
      </c>
      <c r="N43" s="8">
        <v>4.4444444444444446</v>
      </c>
      <c r="O43" s="8">
        <v>0</v>
      </c>
      <c r="P43" s="71">
        <v>6.666666666666667</v>
      </c>
      <c r="Q43" s="8">
        <v>3.3333333333333335</v>
      </c>
      <c r="R43" s="8">
        <v>6.666666666666667</v>
      </c>
      <c r="S43" s="43">
        <v>1.5</v>
      </c>
      <c r="U43" s="6"/>
    </row>
    <row r="44" spans="2:21" x14ac:dyDescent="0.35">
      <c r="B44" s="77"/>
      <c r="C44" s="78"/>
      <c r="D44" s="58" t="s">
        <v>106</v>
      </c>
      <c r="E44" s="59">
        <v>506</v>
      </c>
      <c r="F44" s="59">
        <v>0</v>
      </c>
      <c r="G44" s="59">
        <v>13</v>
      </c>
      <c r="H44" s="59">
        <v>4</v>
      </c>
      <c r="I44" s="59">
        <v>4</v>
      </c>
      <c r="J44" s="59">
        <v>21</v>
      </c>
      <c r="K44" s="59">
        <v>149.75</v>
      </c>
      <c r="L44" s="59">
        <v>84</v>
      </c>
      <c r="M44" s="61">
        <v>2.5691699604743081</v>
      </c>
      <c r="N44" s="61">
        <v>0.79051383399209496</v>
      </c>
      <c r="O44" s="61">
        <v>0.79051383399209496</v>
      </c>
      <c r="P44" s="61">
        <v>4.1501976284584998</v>
      </c>
      <c r="Q44" s="61">
        <v>29.594861660079101</v>
      </c>
      <c r="R44" s="61">
        <v>16.600790513833999</v>
      </c>
      <c r="S44" s="62">
        <v>11.51923076923077</v>
      </c>
    </row>
    <row r="45" spans="2:21" x14ac:dyDescent="0.35">
      <c r="B45" s="77"/>
      <c r="C45" s="78"/>
      <c r="D45" s="58" t="s">
        <v>109</v>
      </c>
      <c r="E45" s="59">
        <v>6082.5</v>
      </c>
      <c r="F45" s="59">
        <v>0</v>
      </c>
      <c r="G45" s="59">
        <v>106</v>
      </c>
      <c r="H45" s="59">
        <v>57</v>
      </c>
      <c r="I45" s="59">
        <v>88</v>
      </c>
      <c r="J45" s="59">
        <v>251</v>
      </c>
      <c r="K45" s="59">
        <v>1221.75</v>
      </c>
      <c r="L45" s="59">
        <v>1049</v>
      </c>
      <c r="M45" s="61">
        <v>1.7427044800657601</v>
      </c>
      <c r="N45" s="61">
        <v>0.93711467324290998</v>
      </c>
      <c r="O45" s="61">
        <v>1.44677353062063</v>
      </c>
      <c r="P45" s="61">
        <v>4.1265926839293101</v>
      </c>
      <c r="Q45" s="61">
        <v>20.0863131935882</v>
      </c>
      <c r="R45" s="61">
        <v>17.246198109329999</v>
      </c>
      <c r="S45" s="62">
        <v>11.525943396226415</v>
      </c>
    </row>
    <row r="46" spans="2:21" x14ac:dyDescent="0.35">
      <c r="B46" s="79"/>
      <c r="C46" s="80"/>
      <c r="D46" s="63" t="s">
        <v>16</v>
      </c>
      <c r="E46" s="64">
        <v>10190.51</v>
      </c>
      <c r="F46" s="64">
        <v>1</v>
      </c>
      <c r="G46" s="64">
        <v>139</v>
      </c>
      <c r="H46" s="64">
        <v>80</v>
      </c>
      <c r="I46" s="64">
        <v>155</v>
      </c>
      <c r="J46" s="64">
        <v>375</v>
      </c>
      <c r="K46" s="84">
        <v>1722.75</v>
      </c>
      <c r="L46" s="84">
        <v>1213</v>
      </c>
      <c r="M46" s="67">
        <v>1.36401416612122</v>
      </c>
      <c r="N46" s="67">
        <v>0.78504412438631599</v>
      </c>
      <c r="O46" s="67">
        <v>1.52102299099849</v>
      </c>
      <c r="P46" s="68">
        <v>3.6798943330608598</v>
      </c>
      <c r="Q46" s="67">
        <v>16.905434566081599</v>
      </c>
      <c r="R46" s="67">
        <v>11.9032315360075</v>
      </c>
      <c r="S46" s="69">
        <v>12.393884892086332</v>
      </c>
    </row>
    <row r="48" spans="2:21" ht="26" x14ac:dyDescent="0.35">
      <c r="B48" s="50" t="s">
        <v>95</v>
      </c>
      <c r="C48" s="51"/>
      <c r="D48" s="51" t="s">
        <v>18</v>
      </c>
      <c r="E48" s="51" t="s">
        <v>7</v>
      </c>
      <c r="F48" s="51" t="s">
        <v>8</v>
      </c>
      <c r="G48" s="51" t="s">
        <v>9</v>
      </c>
      <c r="H48" s="51" t="s">
        <v>10</v>
      </c>
      <c r="I48" s="51" t="s">
        <v>11</v>
      </c>
      <c r="J48" s="51" t="s">
        <v>12</v>
      </c>
      <c r="K48" s="52" t="s">
        <v>107</v>
      </c>
      <c r="L48" s="52" t="s">
        <v>108</v>
      </c>
      <c r="M48" s="51" t="s">
        <v>0</v>
      </c>
      <c r="N48" s="51" t="s">
        <v>1</v>
      </c>
      <c r="O48" s="51" t="s">
        <v>2</v>
      </c>
      <c r="P48" s="51" t="s">
        <v>3</v>
      </c>
      <c r="Q48" s="51" t="s">
        <v>4</v>
      </c>
      <c r="R48" s="52" t="s">
        <v>5</v>
      </c>
      <c r="S48" s="53" t="s">
        <v>6</v>
      </c>
    </row>
    <row r="49" spans="2:19" ht="15" customHeight="1" x14ac:dyDescent="0.35">
      <c r="B49" s="10"/>
      <c r="C49" s="11"/>
      <c r="D49" s="6" t="s">
        <v>46</v>
      </c>
      <c r="E49" s="9">
        <v>58</v>
      </c>
      <c r="F49" s="9">
        <v>0</v>
      </c>
      <c r="G49" s="9">
        <v>6</v>
      </c>
      <c r="H49" s="9">
        <v>0</v>
      </c>
      <c r="I49" s="9">
        <v>0</v>
      </c>
      <c r="J49" s="81">
        <v>6</v>
      </c>
      <c r="K49" s="9">
        <v>68</v>
      </c>
      <c r="L49" s="9">
        <v>0</v>
      </c>
      <c r="M49" s="8">
        <v>10.344827586206897</v>
      </c>
      <c r="N49" s="8">
        <v>0</v>
      </c>
      <c r="O49" s="8">
        <v>0</v>
      </c>
      <c r="P49" s="71">
        <v>10.344827586206897</v>
      </c>
      <c r="Q49" s="8">
        <v>117.24137931034481</v>
      </c>
      <c r="R49" s="8">
        <v>0</v>
      </c>
      <c r="S49" s="43">
        <v>11.333333333333334</v>
      </c>
    </row>
    <row r="50" spans="2:19" x14ac:dyDescent="0.35">
      <c r="B50" s="10"/>
      <c r="C50" s="11"/>
      <c r="D50" s="6" t="s">
        <v>47</v>
      </c>
      <c r="E50" s="9">
        <v>62</v>
      </c>
      <c r="F50" s="9">
        <v>0</v>
      </c>
      <c r="G50" s="9">
        <v>3</v>
      </c>
      <c r="H50" s="9">
        <v>1</v>
      </c>
      <c r="I50" s="9">
        <v>2</v>
      </c>
      <c r="J50" s="81">
        <v>6</v>
      </c>
      <c r="K50" s="9">
        <v>31</v>
      </c>
      <c r="L50" s="9">
        <v>10</v>
      </c>
      <c r="M50" s="8">
        <v>4.838709677419355</v>
      </c>
      <c r="N50" s="8">
        <v>1.6129032258064515</v>
      </c>
      <c r="O50" s="8">
        <v>3.225806451612903</v>
      </c>
      <c r="P50" s="71">
        <v>9.67741935483871</v>
      </c>
      <c r="Q50" s="8">
        <v>50</v>
      </c>
      <c r="R50" s="8">
        <v>16.129032258064516</v>
      </c>
      <c r="S50" s="43">
        <v>10.333333333333334</v>
      </c>
    </row>
    <row r="51" spans="2:19" x14ac:dyDescent="0.35">
      <c r="B51" s="10"/>
      <c r="C51" s="11"/>
      <c r="D51" s="6" t="s">
        <v>48</v>
      </c>
      <c r="E51" s="9">
        <v>77</v>
      </c>
      <c r="F51" s="9">
        <v>0</v>
      </c>
      <c r="G51" s="9">
        <v>2</v>
      </c>
      <c r="H51" s="9">
        <v>1</v>
      </c>
      <c r="I51" s="9">
        <v>0</v>
      </c>
      <c r="J51" s="81">
        <v>3</v>
      </c>
      <c r="K51" s="9">
        <v>52</v>
      </c>
      <c r="L51" s="9">
        <v>3</v>
      </c>
      <c r="M51" s="8">
        <v>2.5974025974025974</v>
      </c>
      <c r="N51" s="8">
        <v>1.2987012987012987</v>
      </c>
      <c r="O51" s="8">
        <v>0</v>
      </c>
      <c r="P51" s="71">
        <v>3.8961038961038961</v>
      </c>
      <c r="Q51" s="8">
        <v>67.532467532467535</v>
      </c>
      <c r="R51" s="8">
        <v>3.8961038961038961</v>
      </c>
      <c r="S51" s="43">
        <v>26</v>
      </c>
    </row>
    <row r="52" spans="2:19" x14ac:dyDescent="0.35">
      <c r="B52" s="10"/>
      <c r="C52" s="11"/>
      <c r="D52" s="6" t="s">
        <v>49</v>
      </c>
      <c r="E52" s="9">
        <v>73</v>
      </c>
      <c r="F52" s="9">
        <v>0</v>
      </c>
      <c r="G52" s="9">
        <v>0</v>
      </c>
      <c r="H52" s="9">
        <v>0</v>
      </c>
      <c r="I52" s="9">
        <v>0</v>
      </c>
      <c r="J52" s="81">
        <v>0</v>
      </c>
      <c r="K52" s="9">
        <v>0</v>
      </c>
      <c r="L52" s="9">
        <v>0</v>
      </c>
      <c r="M52" s="8">
        <v>0</v>
      </c>
      <c r="N52" s="8">
        <v>0</v>
      </c>
      <c r="O52" s="8">
        <v>0</v>
      </c>
      <c r="P52" s="71">
        <v>0</v>
      </c>
      <c r="Q52" s="8">
        <v>0</v>
      </c>
      <c r="R52" s="8">
        <v>0</v>
      </c>
      <c r="S52" s="43">
        <v>0</v>
      </c>
    </row>
    <row r="53" spans="2:19" x14ac:dyDescent="0.35">
      <c r="B53" s="10"/>
      <c r="C53" s="11"/>
      <c r="D53" s="6" t="s">
        <v>52</v>
      </c>
      <c r="E53" s="9">
        <v>8</v>
      </c>
      <c r="F53" s="9">
        <v>0</v>
      </c>
      <c r="G53" s="9">
        <v>0</v>
      </c>
      <c r="H53" s="9">
        <v>0</v>
      </c>
      <c r="I53" s="9">
        <v>0</v>
      </c>
      <c r="J53" s="81">
        <v>0</v>
      </c>
      <c r="K53" s="9">
        <v>0</v>
      </c>
      <c r="L53" s="9">
        <v>0</v>
      </c>
      <c r="M53" s="8">
        <v>0</v>
      </c>
      <c r="N53" s="8">
        <v>0</v>
      </c>
      <c r="O53" s="8">
        <v>0</v>
      </c>
      <c r="P53" s="71">
        <v>0</v>
      </c>
      <c r="Q53" s="8">
        <v>0</v>
      </c>
      <c r="R53" s="8">
        <v>0</v>
      </c>
      <c r="S53" s="43">
        <v>0</v>
      </c>
    </row>
    <row r="54" spans="2:19" x14ac:dyDescent="0.35">
      <c r="B54" s="10"/>
      <c r="C54" s="11"/>
      <c r="D54" s="6" t="s">
        <v>50</v>
      </c>
      <c r="E54" s="9">
        <v>39</v>
      </c>
      <c r="F54" s="9">
        <v>0</v>
      </c>
      <c r="G54" s="9">
        <v>0</v>
      </c>
      <c r="H54" s="9">
        <v>0</v>
      </c>
      <c r="I54" s="9">
        <v>0</v>
      </c>
      <c r="J54" s="81">
        <v>0</v>
      </c>
      <c r="K54" s="9">
        <v>0</v>
      </c>
      <c r="L54" s="9">
        <v>0</v>
      </c>
      <c r="M54" s="8">
        <v>0</v>
      </c>
      <c r="N54" s="8">
        <v>0</v>
      </c>
      <c r="O54" s="8">
        <v>0</v>
      </c>
      <c r="P54" s="71">
        <v>0</v>
      </c>
      <c r="Q54" s="8">
        <v>0</v>
      </c>
      <c r="R54" s="8">
        <v>0</v>
      </c>
      <c r="S54" s="43">
        <v>0</v>
      </c>
    </row>
    <row r="55" spans="2:19" x14ac:dyDescent="0.35">
      <c r="B55" s="10"/>
      <c r="C55" s="11"/>
      <c r="D55" s="6" t="s">
        <v>51</v>
      </c>
      <c r="E55" s="9">
        <v>60</v>
      </c>
      <c r="F55" s="9">
        <v>0</v>
      </c>
      <c r="G55" s="9">
        <v>1</v>
      </c>
      <c r="H55" s="9">
        <v>0</v>
      </c>
      <c r="I55" s="9">
        <v>1</v>
      </c>
      <c r="J55" s="81">
        <v>2</v>
      </c>
      <c r="K55" s="9">
        <v>1</v>
      </c>
      <c r="L55" s="9">
        <v>0</v>
      </c>
      <c r="M55" s="8">
        <v>1.6666666666666667</v>
      </c>
      <c r="N55" s="8">
        <v>0</v>
      </c>
      <c r="O55" s="8">
        <v>1.6666666666666667</v>
      </c>
      <c r="P55" s="71">
        <v>3.3333333333333335</v>
      </c>
      <c r="Q55" s="8">
        <v>1.6666666666666667</v>
      </c>
      <c r="R55" s="8">
        <v>0</v>
      </c>
      <c r="S55" s="43">
        <v>1</v>
      </c>
    </row>
    <row r="56" spans="2:19" x14ac:dyDescent="0.35">
      <c r="B56" s="77"/>
      <c r="C56" s="78"/>
      <c r="D56" s="58" t="s">
        <v>106</v>
      </c>
      <c r="E56" s="59">
        <v>377</v>
      </c>
      <c r="F56" s="59">
        <v>0</v>
      </c>
      <c r="G56" s="59">
        <v>12</v>
      </c>
      <c r="H56" s="59">
        <v>2</v>
      </c>
      <c r="I56" s="59">
        <v>3</v>
      </c>
      <c r="J56" s="59">
        <v>17</v>
      </c>
      <c r="K56" s="59">
        <v>152</v>
      </c>
      <c r="L56" s="59">
        <v>13</v>
      </c>
      <c r="M56" s="61">
        <v>3.183023872679045</v>
      </c>
      <c r="N56" s="61">
        <v>0.53050397877984101</v>
      </c>
      <c r="O56" s="61">
        <v>0.79575596816976102</v>
      </c>
      <c r="P56" s="61">
        <v>4.5092838196286502</v>
      </c>
      <c r="Q56" s="61">
        <v>40.318302387267899</v>
      </c>
      <c r="R56" s="61">
        <v>3.44827586206896</v>
      </c>
      <c r="S56" s="62">
        <v>12.666666666666666</v>
      </c>
    </row>
    <row r="57" spans="2:19" x14ac:dyDescent="0.35">
      <c r="B57" s="77"/>
      <c r="C57" s="78"/>
      <c r="D57" s="58" t="s">
        <v>109</v>
      </c>
      <c r="E57" s="59">
        <v>8001.12</v>
      </c>
      <c r="F57" s="59">
        <v>0</v>
      </c>
      <c r="G57" s="59">
        <v>95</v>
      </c>
      <c r="H57" s="59">
        <v>50</v>
      </c>
      <c r="I57" s="59">
        <v>73</v>
      </c>
      <c r="J57" s="59">
        <v>218</v>
      </c>
      <c r="K57" s="59">
        <v>1850</v>
      </c>
      <c r="L57" s="59">
        <v>564</v>
      </c>
      <c r="M57" s="61">
        <v>1.1873337732717399</v>
      </c>
      <c r="N57" s="61">
        <v>0.62491251224828503</v>
      </c>
      <c r="O57" s="61">
        <v>0.91237226788249604</v>
      </c>
      <c r="P57" s="61">
        <v>2.7246185534025198</v>
      </c>
      <c r="Q57" s="61">
        <v>23.1217629531866</v>
      </c>
      <c r="R57" s="61">
        <v>7.0490131381606602</v>
      </c>
      <c r="S57" s="62">
        <v>19.473684210526315</v>
      </c>
    </row>
    <row r="58" spans="2:19" x14ac:dyDescent="0.35">
      <c r="B58" s="79"/>
      <c r="C58" s="80"/>
      <c r="D58" s="63" t="s">
        <v>16</v>
      </c>
      <c r="E58" s="64">
        <v>12171.04</v>
      </c>
      <c r="F58" s="64">
        <v>0</v>
      </c>
      <c r="G58" s="64">
        <v>112</v>
      </c>
      <c r="H58" s="64">
        <v>64</v>
      </c>
      <c r="I58" s="64">
        <v>99</v>
      </c>
      <c r="J58" s="64">
        <v>275</v>
      </c>
      <c r="K58" s="84">
        <v>2111</v>
      </c>
      <c r="L58" s="84">
        <v>779</v>
      </c>
      <c r="M58" s="67">
        <v>0.92021717125241598</v>
      </c>
      <c r="N58" s="67">
        <v>0.52583838357280899</v>
      </c>
      <c r="O58" s="67">
        <v>0.81340624958918895</v>
      </c>
      <c r="P58" s="68">
        <v>2.2594618044144101</v>
      </c>
      <c r="Q58" s="67">
        <v>17.344450433159398</v>
      </c>
      <c r="R58" s="67">
        <v>6.4004390750502802</v>
      </c>
      <c r="S58" s="69">
        <v>18.848214285714285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tabColor rgb="FFDB9B99"/>
  </sheetPr>
  <dimension ref="A1:AB43"/>
  <sheetViews>
    <sheetView zoomScale="90" zoomScaleNormal="90" workbookViewId="0"/>
  </sheetViews>
  <sheetFormatPr defaultRowHeight="14.5" x14ac:dyDescent="0.35"/>
  <cols>
    <col min="1" max="1" width="4.7265625" customWidth="1"/>
    <col min="3" max="3" width="20.7265625" customWidth="1"/>
    <col min="9" max="10" width="4.7265625" customWidth="1"/>
    <col min="12" max="12" width="20.7265625" customWidth="1"/>
    <col min="18" max="19" width="4.7265625" customWidth="1"/>
    <col min="21" max="21" width="20.7265625" customWidth="1"/>
    <col min="27" max="27" width="4.7265625" customWidth="1"/>
  </cols>
  <sheetData>
    <row r="1" spans="1:28" s="5" customFormat="1" ht="13" x14ac:dyDescent="0.3">
      <c r="A1" s="88"/>
      <c r="B1" s="88"/>
      <c r="C1" s="88"/>
      <c r="D1" s="88"/>
      <c r="E1" s="88"/>
      <c r="F1" s="88"/>
      <c r="G1" s="88"/>
      <c r="H1" s="88"/>
      <c r="I1" s="88"/>
      <c r="J1" s="89"/>
      <c r="K1" s="89"/>
      <c r="L1" s="89"/>
      <c r="M1" s="89"/>
      <c r="N1" s="89"/>
      <c r="O1" s="89"/>
      <c r="P1" s="89"/>
      <c r="Q1" s="89"/>
      <c r="R1" s="89"/>
      <c r="S1" s="88"/>
      <c r="T1" s="88"/>
      <c r="U1" s="88"/>
      <c r="V1" s="88"/>
      <c r="W1" s="88"/>
      <c r="X1" s="88"/>
      <c r="Y1" s="88"/>
      <c r="Z1" s="88"/>
      <c r="AA1" s="88"/>
    </row>
    <row r="2" spans="1:28" s="5" customFormat="1" ht="15" customHeight="1" x14ac:dyDescent="0.3">
      <c r="A2" s="88"/>
      <c r="B2" s="207" t="s">
        <v>29</v>
      </c>
      <c r="C2" s="208"/>
      <c r="D2" s="208"/>
      <c r="E2" s="208"/>
      <c r="F2" s="208"/>
      <c r="G2" s="208"/>
      <c r="H2" s="209"/>
      <c r="I2" s="88"/>
      <c r="J2" s="89"/>
      <c r="K2" s="207" t="s">
        <v>30</v>
      </c>
      <c r="L2" s="208"/>
      <c r="M2" s="208"/>
      <c r="N2" s="208"/>
      <c r="O2" s="208"/>
      <c r="P2" s="208"/>
      <c r="Q2" s="209"/>
      <c r="R2" s="89"/>
      <c r="S2" s="88"/>
      <c r="T2" s="207" t="s">
        <v>31</v>
      </c>
      <c r="U2" s="208"/>
      <c r="V2" s="208"/>
      <c r="W2" s="208"/>
      <c r="X2" s="208"/>
      <c r="Y2" s="208"/>
      <c r="Z2" s="209"/>
      <c r="AA2" s="88"/>
    </row>
    <row r="3" spans="1:28" s="5" customFormat="1" ht="15" customHeight="1" x14ac:dyDescent="0.3">
      <c r="A3" s="88"/>
      <c r="B3" s="205" t="s">
        <v>54</v>
      </c>
      <c r="C3" s="205"/>
      <c r="D3" s="207" t="s">
        <v>33</v>
      </c>
      <c r="E3" s="208"/>
      <c r="F3" s="208"/>
      <c r="G3" s="208"/>
      <c r="H3" s="209"/>
      <c r="I3" s="88"/>
      <c r="J3" s="92"/>
      <c r="K3" s="205" t="s">
        <v>55</v>
      </c>
      <c r="L3" s="205"/>
      <c r="M3" s="207" t="str">
        <f>D3</f>
        <v>Year Ended</v>
      </c>
      <c r="N3" s="208"/>
      <c r="O3" s="208"/>
      <c r="P3" s="208"/>
      <c r="Q3" s="209"/>
      <c r="R3" s="89"/>
      <c r="S3" s="97"/>
      <c r="T3" s="205" t="s">
        <v>56</v>
      </c>
      <c r="U3" s="205"/>
      <c r="V3" s="207" t="str">
        <f>D3</f>
        <v>Year Ended</v>
      </c>
      <c r="W3" s="208"/>
      <c r="X3" s="208"/>
      <c r="Y3" s="208"/>
      <c r="Z3" s="209"/>
      <c r="AA3" s="88"/>
    </row>
    <row r="4" spans="1:28" s="5" customFormat="1" ht="15" customHeight="1" x14ac:dyDescent="0.3">
      <c r="A4" s="88"/>
      <c r="B4" s="206"/>
      <c r="C4" s="206"/>
      <c r="D4" s="129">
        <v>2020</v>
      </c>
      <c r="E4" s="129">
        <v>2021</v>
      </c>
      <c r="F4" s="129">
        <v>2022</v>
      </c>
      <c r="G4" s="129">
        <v>2023</v>
      </c>
      <c r="H4" s="129">
        <v>2024</v>
      </c>
      <c r="I4" s="88"/>
      <c r="J4" s="89"/>
      <c r="K4" s="206"/>
      <c r="L4" s="206"/>
      <c r="M4" s="129">
        <v>2020</v>
      </c>
      <c r="N4" s="129">
        <v>2021</v>
      </c>
      <c r="O4" s="129">
        <v>2022</v>
      </c>
      <c r="P4" s="129">
        <v>2023</v>
      </c>
      <c r="Q4" s="129">
        <v>2024</v>
      </c>
      <c r="R4" s="89"/>
      <c r="S4" s="88"/>
      <c r="T4" s="206"/>
      <c r="U4" s="206"/>
      <c r="V4" s="129">
        <v>2020</v>
      </c>
      <c r="W4" s="129">
        <v>2021</v>
      </c>
      <c r="X4" s="129">
        <v>2022</v>
      </c>
      <c r="Y4" s="129">
        <v>2023</v>
      </c>
      <c r="Z4" s="129">
        <v>2024</v>
      </c>
      <c r="AA4" s="88"/>
    </row>
    <row r="5" spans="1:28" s="5" customFormat="1" ht="13.5" customHeight="1" x14ac:dyDescent="0.3">
      <c r="A5" s="88"/>
      <c r="B5" s="203" t="s">
        <v>36</v>
      </c>
      <c r="C5" s="113" t="s">
        <v>46</v>
      </c>
      <c r="D5" s="105">
        <f>IFERROR(VLOOKUP($C5,'Distribution (small) tables'!$D$49:$S$55,13,FALSE),"-")</f>
        <v>10.344827586206897</v>
      </c>
      <c r="E5" s="105">
        <f>IFERROR(VLOOKUP($C5,'Distribution (small) tables'!$D$36:$S$43,13,FALSE),"-")</f>
        <v>8.4507042253521121</v>
      </c>
      <c r="F5" s="105">
        <f>IFERROR(VLOOKUP($C5,'Distribution (small) tables'!$D$24:$S$30,13,FALSE),"")</f>
        <v>5.882352941176471</v>
      </c>
      <c r="G5" s="105">
        <f>IFERROR(VLOOKUP($C5,'Distribution (small) tables'!$D$13:$S$18,13,FALSE),"-")</f>
        <v>5.882352941176471</v>
      </c>
      <c r="H5" s="105" t="str">
        <f>IFERROR(VLOOKUP($C5,'Distribution (small) tables'!$D$3:$S$7,13,FALSE),"-")</f>
        <v>-</v>
      </c>
      <c r="I5" s="88"/>
      <c r="J5" s="89"/>
      <c r="K5" s="203" t="s">
        <v>36</v>
      </c>
      <c r="L5" s="113" t="str">
        <f t="shared" ref="L5:L11" si="0">C5</f>
        <v>D50</v>
      </c>
      <c r="M5" s="105">
        <f>IFERROR(VLOOKUP($L5,'Distribution (small) tables'!$D$49:$S$55,10,FALSE),"-")</f>
        <v>10.344827586206897</v>
      </c>
      <c r="N5" s="105">
        <f>IFERROR(VLOOKUP($L5,'Distribution (small) tables'!$D$36:$S$43,10,FALSE),"-")</f>
        <v>8.4507042253521121</v>
      </c>
      <c r="O5" s="105">
        <f>IFERROR(VLOOKUP($L5,'Distribution (small) tables'!$D$24:$S$30,10,FALSE),"-")</f>
        <v>4.7058823529411766</v>
      </c>
      <c r="P5" s="105">
        <f>IFERROR(VLOOKUP($L5,'Distribution (small) tables'!$D$13:$S$18,10,FALSE),"-")</f>
        <v>0</v>
      </c>
      <c r="Q5" s="105" t="str">
        <f>IFERROR(VLOOKUP($L5,'Distribution (small) tables'!$D$3:$S$7,10,FALSE),"-")</f>
        <v>-</v>
      </c>
      <c r="R5" s="89"/>
      <c r="S5" s="88"/>
      <c r="T5" s="203" t="s">
        <v>36</v>
      </c>
      <c r="U5" s="113" t="str">
        <f t="shared" ref="U5:U11" si="1">L5</f>
        <v>D50</v>
      </c>
      <c r="V5" s="105">
        <f>IFERROR(VLOOKUP($U5,'Distribution (small) tables'!$D$49:$S$55,14,FALSE),"-")</f>
        <v>117.24137931034481</v>
      </c>
      <c r="W5" s="105">
        <f>IFERROR(VLOOKUP($U5,'Distribution (small) tables'!$D$36:$S$43,14,FALSE),"-")</f>
        <v>69.366197183098592</v>
      </c>
      <c r="X5" s="105">
        <f>IFERROR(VLOOKUP($U5,'Distribution (small) tables'!$D$24:$S$30,14,FALSE),"-")</f>
        <v>74.117647058823536</v>
      </c>
      <c r="Y5" s="105">
        <f>IFERROR(VLOOKUP($U5,'Distribution (small) tables'!$D$13:$S$18,14,FALSE),"-")</f>
        <v>0</v>
      </c>
      <c r="Z5" s="105" t="str">
        <f>IFERROR(VLOOKUP($U5,'Distribution (small) tables'!$D$3:$S$7,14,FALSE),"-")</f>
        <v>-</v>
      </c>
      <c r="AA5" s="88"/>
      <c r="AB5" s="6"/>
    </row>
    <row r="6" spans="1:28" s="5" customFormat="1" ht="13.5" customHeight="1" x14ac:dyDescent="0.3">
      <c r="A6" s="88"/>
      <c r="B6" s="203"/>
      <c r="C6" s="113" t="s">
        <v>47</v>
      </c>
      <c r="D6" s="105">
        <f>IFERROR(VLOOKUP($C6,'Distribution (small) tables'!$D$49:$S$55,13,FALSE),"-")</f>
        <v>9.67741935483871</v>
      </c>
      <c r="E6" s="105">
        <f>IFERROR(VLOOKUP($C6,'Distribution (small) tables'!$D$36:$S$43,13,FALSE),"-")</f>
        <v>3.225806451612903</v>
      </c>
      <c r="F6" s="105">
        <f>IFERROR(VLOOKUP($C6,'Distribution (small) tables'!$D$24:$S$30,13,FALSE),"")</f>
        <v>0</v>
      </c>
      <c r="G6" s="105">
        <f>IFERROR(VLOOKUP($C6,'Distribution (small) tables'!$D$13:$S$18,13,FALSE),"-")</f>
        <v>0</v>
      </c>
      <c r="H6" s="105">
        <f>IFERROR(VLOOKUP($C6,'Distribution (small) tables'!$D$3:$S$7,13,FALSE),"-")</f>
        <v>1.3793103448275863</v>
      </c>
      <c r="I6" s="88"/>
      <c r="J6" s="89"/>
      <c r="K6" s="203"/>
      <c r="L6" s="113" t="str">
        <f t="shared" si="0"/>
        <v>D65</v>
      </c>
      <c r="M6" s="105">
        <f>IFERROR(VLOOKUP($L6,'Distribution (small) tables'!$D$49:$S$55,10,FALSE),"-")</f>
        <v>4.838709677419355</v>
      </c>
      <c r="N6" s="105">
        <f>IFERROR(VLOOKUP($L6,'Distribution (small) tables'!$D$36:$S$43,10,FALSE),"-")</f>
        <v>3.225806451612903</v>
      </c>
      <c r="O6" s="105">
        <f>IFERROR(VLOOKUP($L6,'Distribution (small) tables'!$D$24:$S$30,10,FALSE),"-")</f>
        <v>0</v>
      </c>
      <c r="P6" s="105">
        <f>IFERROR(VLOOKUP($L6,'Distribution (small) tables'!$D$13:$S$18,10,FALSE),"-")</f>
        <v>0</v>
      </c>
      <c r="Q6" s="105">
        <f>IFERROR(VLOOKUP($L6,'Distribution (small) tables'!$D$3:$S$7,10,FALSE),"-")</f>
        <v>1.3793103448275863</v>
      </c>
      <c r="R6" s="89"/>
      <c r="S6" s="88"/>
      <c r="T6" s="203"/>
      <c r="U6" s="113" t="str">
        <f t="shared" si="1"/>
        <v>D65</v>
      </c>
      <c r="V6" s="105">
        <f>IFERROR(VLOOKUP($U6,'Distribution (small) tables'!$D$49:$S$55,14,FALSE),"-")</f>
        <v>50</v>
      </c>
      <c r="W6" s="105">
        <f>IFERROR(VLOOKUP($U6,'Distribution (small) tables'!$D$36:$S$43,14,FALSE),"-")</f>
        <v>59.677419354838712</v>
      </c>
      <c r="X6" s="105">
        <f>IFERROR(VLOOKUP($U6,'Distribution (small) tables'!$D$24:$S$30,14,FALSE),"-")</f>
        <v>0</v>
      </c>
      <c r="Y6" s="105">
        <f>IFERROR(VLOOKUP($U6,'Distribution (small) tables'!$D$13:$S$18,14,FALSE),"-")</f>
        <v>0</v>
      </c>
      <c r="Z6" s="105">
        <f>IFERROR(VLOOKUP($U6,'Distribution (small) tables'!$D$3:$S$7,14,FALSE),"-")</f>
        <v>8.2758620689655178</v>
      </c>
      <c r="AA6" s="88"/>
      <c r="AB6" s="6"/>
    </row>
    <row r="7" spans="1:28" s="5" customFormat="1" ht="13.5" customHeight="1" x14ac:dyDescent="0.3">
      <c r="A7" s="88"/>
      <c r="B7" s="203"/>
      <c r="C7" s="113" t="s">
        <v>48</v>
      </c>
      <c r="D7" s="105">
        <f>IFERROR(VLOOKUP($C7,'Distribution (small) tables'!$D$49:$S$55,13,FALSE),"-")</f>
        <v>3.8961038961038961</v>
      </c>
      <c r="E7" s="105">
        <f>IFERROR(VLOOKUP($C7,'Distribution (small) tables'!$D$36:$S$43,13,FALSE),"-")</f>
        <v>2.4390243902439024</v>
      </c>
      <c r="F7" s="105">
        <f>IFERROR(VLOOKUP($C7,'Distribution (small) tables'!$D$24:$S$30,13,FALSE),"")</f>
        <v>0</v>
      </c>
      <c r="G7" s="105">
        <f>IFERROR(VLOOKUP($C7,'Distribution (small) tables'!$D$13:$S$18,13,FALSE),"-")</f>
        <v>2.8846153846153846</v>
      </c>
      <c r="H7" s="105" t="str">
        <f>IFERROR(VLOOKUP($C7,'Distribution (small) tables'!$D$3:$S$7,13,FALSE),"-")</f>
        <v>-</v>
      </c>
      <c r="I7" s="88"/>
      <c r="J7" s="89"/>
      <c r="K7" s="203"/>
      <c r="L7" s="113" t="str">
        <f t="shared" si="0"/>
        <v>D70</v>
      </c>
      <c r="M7" s="105">
        <f>IFERROR(VLOOKUP($L7,'Distribution (small) tables'!$D$49:$S$55,10,FALSE),"-")</f>
        <v>2.5974025974025974</v>
      </c>
      <c r="N7" s="105">
        <f>IFERROR(VLOOKUP($L7,'Distribution (small) tables'!$D$36:$S$43,10,FALSE),"-")</f>
        <v>1.2195121951219512</v>
      </c>
      <c r="O7" s="105">
        <f>IFERROR(VLOOKUP($L7,'Distribution (small) tables'!$D$24:$S$30,10,FALSE),"-")</f>
        <v>0</v>
      </c>
      <c r="P7" s="105">
        <f>IFERROR(VLOOKUP($L7,'Distribution (small) tables'!$D$13:$S$18,10,FALSE),"-")</f>
        <v>0.96153846153846156</v>
      </c>
      <c r="Q7" s="105" t="str">
        <f>IFERROR(VLOOKUP($L7,'Distribution (small) tables'!$D$3:$S$7,10,FALSE),"-")</f>
        <v>-</v>
      </c>
      <c r="R7" s="89"/>
      <c r="S7" s="88"/>
      <c r="T7" s="203"/>
      <c r="U7" s="113" t="str">
        <f t="shared" si="1"/>
        <v>D70</v>
      </c>
      <c r="V7" s="105">
        <f>IFERROR(VLOOKUP($U7,'Distribution (small) tables'!$D$49:$S$55,14,FALSE),"-")</f>
        <v>67.532467532467535</v>
      </c>
      <c r="W7" s="105">
        <f>IFERROR(VLOOKUP($U7,'Distribution (small) tables'!$D$36:$S$43,14,FALSE),"-")</f>
        <v>12.195121951219512</v>
      </c>
      <c r="X7" s="105">
        <f>IFERROR(VLOOKUP($U7,'Distribution (small) tables'!$D$24:$S$30,14,FALSE),"-")</f>
        <v>0</v>
      </c>
      <c r="Y7" s="105">
        <f>IFERROR(VLOOKUP($U7,'Distribution (small) tables'!$D$13:$S$18,14,FALSE),"-")</f>
        <v>6.7307692307692308</v>
      </c>
      <c r="Z7" s="105" t="str">
        <f>IFERROR(VLOOKUP($U7,'Distribution (small) tables'!$D$3:$S$7,14,FALSE),"-")</f>
        <v>-</v>
      </c>
      <c r="AA7" s="88"/>
      <c r="AB7" s="6"/>
    </row>
    <row r="8" spans="1:28" s="5" customFormat="1" ht="13.5" customHeight="1" x14ac:dyDescent="0.3">
      <c r="A8" s="88"/>
      <c r="B8" s="203"/>
      <c r="C8" s="113" t="s">
        <v>49</v>
      </c>
      <c r="D8" s="105">
        <f>IFERROR(VLOOKUP($C8,'Distribution (small) tables'!$D$49:$S$55,13,FALSE),"-")</f>
        <v>0</v>
      </c>
      <c r="E8" s="105">
        <f>IFERROR(VLOOKUP($C8,'Distribution (small) tables'!$D$36:$S$43,13,FALSE),"-")</f>
        <v>1.3157894736842106</v>
      </c>
      <c r="F8" s="105">
        <f>IFERROR(VLOOKUP($C8,'Distribution (small) tables'!$D$24:$S$30,13,FALSE),"")</f>
        <v>2.5974025974025974</v>
      </c>
      <c r="G8" s="105">
        <f>IFERROR(VLOOKUP($C8,'Distribution (small) tables'!$D$13:$S$18,13,FALSE),"-")</f>
        <v>0.83333333333333337</v>
      </c>
      <c r="H8" s="105">
        <f>IFERROR(VLOOKUP($C8,'Distribution (small) tables'!$D$3:$S$7,13,FALSE),"-")</f>
        <v>4.7058823529411766</v>
      </c>
      <c r="I8" s="88"/>
      <c r="J8" s="89"/>
      <c r="K8" s="203"/>
      <c r="L8" s="113" t="str">
        <f t="shared" si="0"/>
        <v>D105</v>
      </c>
      <c r="M8" s="105">
        <f>IFERROR(VLOOKUP($L8,'Distribution (small) tables'!$D$49:$S$55,10,FALSE),"-")</f>
        <v>0</v>
      </c>
      <c r="N8" s="105">
        <f>IFERROR(VLOOKUP($L8,'Distribution (small) tables'!$D$36:$S$43,10,FALSE),"-")</f>
        <v>0</v>
      </c>
      <c r="O8" s="105">
        <f>IFERROR(VLOOKUP($L8,'Distribution (small) tables'!$D$24:$S$30,10,FALSE),"-")</f>
        <v>2.5974025974025974</v>
      </c>
      <c r="P8" s="105">
        <f>IFERROR(VLOOKUP($L8,'Distribution (small) tables'!$D$13:$S$18,10,FALSE),"-")</f>
        <v>0.83333333333333337</v>
      </c>
      <c r="Q8" s="105">
        <f>IFERROR(VLOOKUP($L8,'Distribution (small) tables'!$D$3:$S$7,10,FALSE),"-")</f>
        <v>4.7058823529411766</v>
      </c>
      <c r="R8" s="89"/>
      <c r="S8" s="88"/>
      <c r="T8" s="203"/>
      <c r="U8" s="113" t="str">
        <f t="shared" si="1"/>
        <v>D105</v>
      </c>
      <c r="V8" s="105">
        <f>IFERROR(VLOOKUP($U8,'Distribution (small) tables'!$D$49:$S$55,14,FALSE),"-")</f>
        <v>0</v>
      </c>
      <c r="W8" s="105">
        <f>IFERROR(VLOOKUP($U8,'Distribution (small) tables'!$D$36:$S$43,14,FALSE),"-")</f>
        <v>0</v>
      </c>
      <c r="X8" s="105">
        <f>IFERROR(VLOOKUP($U8,'Distribution (small) tables'!$D$24:$S$30,14,FALSE),"-")</f>
        <v>19.480519480519479</v>
      </c>
      <c r="Y8" s="105">
        <f>IFERROR(VLOOKUP($U8,'Distribution (small) tables'!$D$13:$S$18,14,FALSE),"-")</f>
        <v>2.5</v>
      </c>
      <c r="Z8" s="105">
        <f>IFERROR(VLOOKUP($U8,'Distribution (small) tables'!$D$3:$S$7,14,FALSE),"-")</f>
        <v>21.176470588235293</v>
      </c>
      <c r="AA8" s="88"/>
      <c r="AB8" s="6"/>
    </row>
    <row r="9" spans="1:28" s="5" customFormat="1" ht="13.5" customHeight="1" x14ac:dyDescent="0.3">
      <c r="A9" s="88"/>
      <c r="B9" s="203"/>
      <c r="C9" s="113" t="s">
        <v>52</v>
      </c>
      <c r="D9" s="105">
        <f>IFERROR(VLOOKUP($C9,'Distribution (small) tables'!$D$49:$S$55,13,FALSE),"-")</f>
        <v>0</v>
      </c>
      <c r="E9" s="105">
        <f>IFERROR(VLOOKUP($C9,'Distribution (small) tables'!$D$36:$S$43,13,FALSE),"-")</f>
        <v>3.278688524590164</v>
      </c>
      <c r="F9" s="105">
        <f>IFERROR(VLOOKUP($C9,'Distribution (small) tables'!$D$24:$S$30,13,FALSE),"")</f>
        <v>10</v>
      </c>
      <c r="G9" s="105" t="str">
        <f>IFERROR(VLOOKUP($C9,'Distribution (small) tables'!$D$13:$S$18,13,FALSE),"-")</f>
        <v>-</v>
      </c>
      <c r="H9" s="105">
        <f>IFERROR(VLOOKUP($C9,'Distribution (small) tables'!$D$3:$S$7,13,FALSE),"-")</f>
        <v>22.222222222222221</v>
      </c>
      <c r="I9" s="88"/>
      <c r="J9" s="89"/>
      <c r="K9" s="203"/>
      <c r="L9" s="113" t="str">
        <f t="shared" si="0"/>
        <v>D130</v>
      </c>
      <c r="M9" s="105">
        <f>IFERROR(VLOOKUP($L9,'Distribution (small) tables'!$D$49:$S$55,10,FALSE),"-")</f>
        <v>0</v>
      </c>
      <c r="N9" s="105">
        <f>IFERROR(VLOOKUP($L9,'Distribution (small) tables'!$D$36:$S$43,10,FALSE),"-")</f>
        <v>0</v>
      </c>
      <c r="O9" s="105">
        <f>IFERROR(VLOOKUP($L9,'Distribution (small) tables'!$D$24:$S$30,10,FALSE),"-")</f>
        <v>0</v>
      </c>
      <c r="P9" s="105" t="str">
        <f>IFERROR(VLOOKUP($L9,'Distribution (small) tables'!$D$13:$S$18,10,FALSE),"-")</f>
        <v>-</v>
      </c>
      <c r="Q9" s="105">
        <f>IFERROR(VLOOKUP($L9,'Distribution (small) tables'!$D$3:$S$7,10,FALSE),"-")</f>
        <v>0</v>
      </c>
      <c r="R9" s="89"/>
      <c r="S9" s="88"/>
      <c r="T9" s="203"/>
      <c r="U9" s="113" t="str">
        <f t="shared" si="1"/>
        <v>D130</v>
      </c>
      <c r="V9" s="105">
        <f>IFERROR(VLOOKUP($U9,'Distribution (small) tables'!$D$49:$S$55,14,FALSE),"-")</f>
        <v>0</v>
      </c>
      <c r="W9" s="105">
        <f>IFERROR(VLOOKUP($U9,'Distribution (small) tables'!$D$36:$S$43,14,FALSE),"-")</f>
        <v>0</v>
      </c>
      <c r="X9" s="105">
        <f>IFERROR(VLOOKUP($U9,'Distribution (small) tables'!$D$24:$S$30,14,FALSE),"-")</f>
        <v>0</v>
      </c>
      <c r="Y9" s="105" t="str">
        <f>IFERROR(VLOOKUP($U9,'Distribution (small) tables'!$D$13:$S$18,14,FALSE),"-")</f>
        <v>-</v>
      </c>
      <c r="Z9" s="105">
        <f>IFERROR(VLOOKUP($U9,'Distribution (small) tables'!$D$3:$S$7,14,FALSE),"-")</f>
        <v>0</v>
      </c>
      <c r="AA9" s="88"/>
      <c r="AB9" s="6"/>
    </row>
    <row r="10" spans="1:28" s="5" customFormat="1" ht="13.5" customHeight="1" x14ac:dyDescent="0.3">
      <c r="A10" s="88"/>
      <c r="B10" s="203"/>
      <c r="C10" s="113" t="s">
        <v>50</v>
      </c>
      <c r="D10" s="105">
        <f>IFERROR(VLOOKUP($C10,'Distribution (small) tables'!$D$49:$S$55,13,FALSE),"-")</f>
        <v>0</v>
      </c>
      <c r="E10" s="105">
        <f>IFERROR(VLOOKUP($C10,'Distribution (small) tables'!$D$36:$S$43,13,FALSE),"-")</f>
        <v>2.3809523809523809</v>
      </c>
      <c r="F10" s="105">
        <f>IFERROR(VLOOKUP($C10,'Distribution (small) tables'!$D$24:$S$30,13,FALSE),"")</f>
        <v>1.9230769230769231</v>
      </c>
      <c r="G10" s="105">
        <f>IFERROR(VLOOKUP($C10,'Distribution (small) tables'!$D$13:$S$18,13,FALSE),"-")</f>
        <v>5.7142857142857144</v>
      </c>
      <c r="H10" s="105">
        <f>IFERROR(VLOOKUP($C10,'Distribution (small) tables'!$D$3:$S$7,13,FALSE),"-")</f>
        <v>2.0920502092050208</v>
      </c>
      <c r="I10" s="88"/>
      <c r="J10" s="89"/>
      <c r="K10" s="203"/>
      <c r="L10" s="113" t="str">
        <f t="shared" si="0"/>
        <v>D135</v>
      </c>
      <c r="M10" s="105">
        <f>IFERROR(VLOOKUP($L10,'Distribution (small) tables'!$D$49:$S$55,10,FALSE),"-")</f>
        <v>0</v>
      </c>
      <c r="N10" s="105">
        <f>IFERROR(VLOOKUP($L10,'Distribution (small) tables'!$D$36:$S$43,10,FALSE),"-")</f>
        <v>2.3809523809523809</v>
      </c>
      <c r="O10" s="105">
        <f>IFERROR(VLOOKUP($L10,'Distribution (small) tables'!$D$24:$S$30,10,FALSE),"-")</f>
        <v>1.9230769230769231</v>
      </c>
      <c r="P10" s="105">
        <f>IFERROR(VLOOKUP($L10,'Distribution (small) tables'!$D$13:$S$18,10,FALSE),"-")</f>
        <v>5.7142857142857144</v>
      </c>
      <c r="Q10" s="105">
        <f>IFERROR(VLOOKUP($L10,'Distribution (small) tables'!$D$3:$S$7,10,FALSE),"-")</f>
        <v>2.0920502092050208</v>
      </c>
      <c r="R10" s="89"/>
      <c r="S10" s="88"/>
      <c r="T10" s="203"/>
      <c r="U10" s="113" t="str">
        <f t="shared" si="1"/>
        <v>D135</v>
      </c>
      <c r="V10" s="105">
        <f>IFERROR(VLOOKUP($U10,'Distribution (small) tables'!$D$49:$S$55,14,FALSE),"-")</f>
        <v>0</v>
      </c>
      <c r="W10" s="105">
        <f>IFERROR(VLOOKUP($U10,'Distribution (small) tables'!$D$36:$S$43,14,FALSE),"-")</f>
        <v>0</v>
      </c>
      <c r="X10" s="105">
        <f>IFERROR(VLOOKUP($U10,'Distribution (small) tables'!$D$24:$S$30,14,FALSE),"-")</f>
        <v>1.9230769230769231</v>
      </c>
      <c r="Y10" s="105">
        <f>IFERROR(VLOOKUP($U10,'Distribution (small) tables'!$D$13:$S$18,14,FALSE),"-")</f>
        <v>60</v>
      </c>
      <c r="Z10" s="105">
        <f>IFERROR(VLOOKUP($U10,'Distribution (small) tables'!$D$3:$S$7,14,FALSE),"-")</f>
        <v>328.45188284518827</v>
      </c>
      <c r="AA10" s="88"/>
      <c r="AB10" s="6"/>
    </row>
    <row r="11" spans="1:28" s="5" customFormat="1" ht="13.5" customHeight="1" x14ac:dyDescent="0.3">
      <c r="A11" s="88"/>
      <c r="B11" s="203"/>
      <c r="C11" s="113" t="s">
        <v>51</v>
      </c>
      <c r="D11" s="105">
        <f>IFERROR(VLOOKUP($C11,'Distribution (small) tables'!$D$49:$S$55,13,FALSE),"-")</f>
        <v>3.3333333333333335</v>
      </c>
      <c r="E11" s="105">
        <f>IFERROR(VLOOKUP($C11,'Distribution (small) tables'!$D$36:$S$43,13,FALSE),"-")</f>
        <v>6.666666666666667</v>
      </c>
      <c r="F11" s="105">
        <f>IFERROR(VLOOKUP($C11,'Distribution (small) tables'!$D$24:$S$30,13,FALSE),"")</f>
        <v>1.6129032258064515</v>
      </c>
      <c r="G11" s="105">
        <f>IFERROR(VLOOKUP($C11,'Distribution (small) tables'!$D$13:$S$18,13,FALSE),"-")</f>
        <v>6.0606060606060606</v>
      </c>
      <c r="H11" s="105">
        <f>IFERROR(VLOOKUP($C11,'Distribution (small) tables'!$D$3:$S$7,13,FALSE),"-")</f>
        <v>0</v>
      </c>
      <c r="I11" s="88"/>
      <c r="J11" s="89"/>
      <c r="K11" s="203"/>
      <c r="L11" s="113" t="str">
        <f t="shared" si="0"/>
        <v>D168</v>
      </c>
      <c r="M11" s="105">
        <f>IFERROR(VLOOKUP($L11,'Distribution (small) tables'!$D$49:$S$55,10,FALSE),"-")</f>
        <v>1.6666666666666667</v>
      </c>
      <c r="N11" s="105">
        <f>IFERROR(VLOOKUP($L11,'Distribution (small) tables'!$D$36:$S$43,10,FALSE),"-")</f>
        <v>2.2222222222222223</v>
      </c>
      <c r="O11" s="105">
        <f>IFERROR(VLOOKUP($L11,'Distribution (small) tables'!$D$24:$S$30,10,FALSE),"-")</f>
        <v>0</v>
      </c>
      <c r="P11" s="105">
        <f>IFERROR(VLOOKUP($L11,'Distribution (small) tables'!$D$13:$S$18,10,FALSE),"-")</f>
        <v>1.5151515151515151</v>
      </c>
      <c r="Q11" s="105">
        <f>IFERROR(VLOOKUP($L11,'Distribution (small) tables'!$D$3:$S$7,10,FALSE),"-")</f>
        <v>0</v>
      </c>
      <c r="R11" s="89"/>
      <c r="S11" s="88"/>
      <c r="T11" s="203"/>
      <c r="U11" s="113" t="str">
        <f t="shared" si="1"/>
        <v>D168</v>
      </c>
      <c r="V11" s="105">
        <f>IFERROR(VLOOKUP($U11,'Distribution (small) tables'!$D$49:$S$55,14,FALSE),"-")</f>
        <v>1.6666666666666667</v>
      </c>
      <c r="W11" s="105">
        <f>IFERROR(VLOOKUP($U11,'Distribution (small) tables'!$D$36:$S$43,14,FALSE),"-")</f>
        <v>3.3333333333333335</v>
      </c>
      <c r="X11" s="105">
        <f>IFERROR(VLOOKUP($U11,'Distribution (small) tables'!$D$24:$S$30,14,FALSE),"-")</f>
        <v>0</v>
      </c>
      <c r="Y11" s="105">
        <f>IFERROR(VLOOKUP($U11,'Distribution (small) tables'!$D$13:$S$18,14,FALSE),"-")</f>
        <v>74.242424242424249</v>
      </c>
      <c r="Z11" s="105">
        <f>IFERROR(VLOOKUP($U11,'Distribution (small) tables'!$D$3:$S$7,14,FALSE),"-")</f>
        <v>0</v>
      </c>
      <c r="AA11" s="88"/>
    </row>
    <row r="12" spans="1:28" s="5" customFormat="1" ht="15" customHeight="1" x14ac:dyDescent="0.3">
      <c r="A12" s="88"/>
      <c r="B12" s="204" t="s">
        <v>118</v>
      </c>
      <c r="C12" s="204"/>
      <c r="D12" s="115">
        <f>'Distribution (small) tables'!$P56</f>
        <v>4.5092838196286502</v>
      </c>
      <c r="E12" s="115">
        <f>'Distribution (small) tables'!$P44</f>
        <v>4.1501976284584998</v>
      </c>
      <c r="F12" s="115">
        <f>'Distribution (small) tables'!$P31</f>
        <v>2.2935779816513762</v>
      </c>
      <c r="G12" s="115">
        <f>'Distribution (small) tables'!$P19</f>
        <v>4.2635658914728678</v>
      </c>
      <c r="H12" s="115">
        <f>'Distribution (small) tables'!$P8</f>
        <v>2.9271862422246615</v>
      </c>
      <c r="I12" s="88"/>
      <c r="J12" s="89"/>
      <c r="K12" s="204" t="s">
        <v>118</v>
      </c>
      <c r="L12" s="204"/>
      <c r="M12" s="115">
        <f>'Distribution (small) tables'!$M56</f>
        <v>3.183023872679045</v>
      </c>
      <c r="N12" s="115">
        <f>'Distribution (small) tables'!$M44</f>
        <v>2.5691699604743081</v>
      </c>
      <c r="O12" s="115">
        <f>'Distribution (small) tables'!$M31</f>
        <v>1.6055045871559634</v>
      </c>
      <c r="P12" s="115">
        <f>'Distribution (small) tables'!$M19</f>
        <v>1.1627906976744187</v>
      </c>
      <c r="Q12" s="115">
        <f>'Distribution (small) tables'!$M8</f>
        <v>2.1953896816684964</v>
      </c>
      <c r="R12" s="89"/>
      <c r="S12" s="88"/>
      <c r="T12" s="204" t="s">
        <v>118</v>
      </c>
      <c r="U12" s="204"/>
      <c r="V12" s="115">
        <f>'Distribution (small) tables'!$Q56</f>
        <v>40.318302387267899</v>
      </c>
      <c r="W12" s="115">
        <f>'Distribution (small) tables'!O44</f>
        <v>0.79051383399209496</v>
      </c>
      <c r="X12" s="115">
        <f>'Distribution (small) tables'!$Q31</f>
        <v>18.11926605504587</v>
      </c>
      <c r="Y12" s="115">
        <f>'Distribution (small) tables'!$Q19</f>
        <v>27.131782945736433</v>
      </c>
      <c r="Z12" s="115">
        <f>'Distribution (small) tables'!$Q8</f>
        <v>66.227588730332968</v>
      </c>
      <c r="AA12" s="88"/>
    </row>
    <row r="13" spans="1:28" s="5" customFormat="1" ht="15" customHeight="1" x14ac:dyDescent="0.3">
      <c r="A13" s="88"/>
      <c r="B13" s="204" t="s">
        <v>15</v>
      </c>
      <c r="C13" s="204"/>
      <c r="D13" s="115">
        <f>'Distribution (small) tables'!$P57</f>
        <v>2.7246185534025198</v>
      </c>
      <c r="E13" s="115">
        <f>'Distribution (small) tables'!$P45</f>
        <v>4.1265926839293101</v>
      </c>
      <c r="F13" s="115">
        <f>'Distribution (small) tables'!$P32</f>
        <v>1.901017852172876</v>
      </c>
      <c r="G13" s="115">
        <f>'Distribution (small) tables'!$P20</f>
        <v>2.1019509125235998</v>
      </c>
      <c r="H13" s="115">
        <f>'Distribution (small) tables'!$P9</f>
        <v>1.9852941176470589</v>
      </c>
      <c r="I13" s="88"/>
      <c r="J13" s="89"/>
      <c r="K13" s="204" t="s">
        <v>15</v>
      </c>
      <c r="L13" s="204"/>
      <c r="M13" s="115">
        <f>'Distribution (small) tables'!$M57</f>
        <v>1.1873337732717399</v>
      </c>
      <c r="N13" s="115">
        <f>'Distribution (small) tables'!$M45</f>
        <v>1.7427044800657601</v>
      </c>
      <c r="O13" s="115">
        <f>'Distribution (small) tables'!$M32</f>
        <v>0.85732177647012042</v>
      </c>
      <c r="P13" s="115">
        <f>'Distribution (small) tables'!$M20</f>
        <v>0.94398993077407178</v>
      </c>
      <c r="Q13" s="115">
        <f>'Distribution (small) tables'!$M9</f>
        <v>0.99789915966386555</v>
      </c>
      <c r="R13" s="89"/>
      <c r="S13" s="88"/>
      <c r="T13" s="204" t="s">
        <v>15</v>
      </c>
      <c r="U13" s="204"/>
      <c r="V13" s="115">
        <f>'Distribution (small) tables'!$Q57</f>
        <v>23.1217629531866</v>
      </c>
      <c r="W13" s="115">
        <f>'Distribution (small) tables'!$Q45</f>
        <v>20.0863131935882</v>
      </c>
      <c r="X13" s="115">
        <f>'Distribution (small) tables'!$Q32</f>
        <v>6.8709991650431403</v>
      </c>
      <c r="Y13" s="115">
        <f>'Distribution (small) tables'!$Q20</f>
        <v>8.6217747010698549</v>
      </c>
      <c r="Z13" s="115">
        <f>'Distribution (small) tables'!$Q9</f>
        <v>10.819327731092438</v>
      </c>
      <c r="AA13" s="88"/>
    </row>
    <row r="14" spans="1:28" s="5" customFormat="1" ht="15" customHeight="1" x14ac:dyDescent="0.3">
      <c r="A14" s="88"/>
      <c r="B14" s="204" t="s">
        <v>17</v>
      </c>
      <c r="C14" s="204"/>
      <c r="D14" s="115">
        <f>'Distribution (small) tables'!$P58</f>
        <v>2.2594618044144101</v>
      </c>
      <c r="E14" s="115">
        <f>'Distribution (small) tables'!$P46</f>
        <v>3.6798943330608598</v>
      </c>
      <c r="F14" s="115">
        <f>'Distribution (small) tables'!$P33</f>
        <v>1.6668514093645379</v>
      </c>
      <c r="G14" s="115">
        <f>'Distribution (small) tables'!$P21</f>
        <v>1.8646727739368363</v>
      </c>
      <c r="H14" s="115">
        <f>'Distribution (small) tables'!$P10</f>
        <v>1.6817799268785087</v>
      </c>
      <c r="I14" s="88"/>
      <c r="J14" s="89"/>
      <c r="K14" s="204" t="s">
        <v>17</v>
      </c>
      <c r="L14" s="204"/>
      <c r="M14" s="115">
        <f>'Distribution (small) tables'!$M58</f>
        <v>0.92021717125241598</v>
      </c>
      <c r="N14" s="115">
        <f>'Distribution (small) tables'!$M46</f>
        <v>1.36401416612122</v>
      </c>
      <c r="O14" s="115">
        <f>'Distribution (small) tables'!$M33</f>
        <v>0.74174887716721938</v>
      </c>
      <c r="P14" s="115">
        <f>'Distribution (small) tables'!$M21</f>
        <v>0.84030318138784477</v>
      </c>
      <c r="Q14" s="115">
        <f>'Distribution (small) tables'!$M10</f>
        <v>0.82651577603003634</v>
      </c>
      <c r="R14" s="89"/>
      <c r="S14" s="88"/>
      <c r="T14" s="204" t="s">
        <v>17</v>
      </c>
      <c r="U14" s="204"/>
      <c r="V14" s="115">
        <f>'Distribution (small) tables'!$Q58</f>
        <v>17.344450433159398</v>
      </c>
      <c r="W14" s="115">
        <f>'Distribution (small) tables'!$Q46</f>
        <v>16.905434566081599</v>
      </c>
      <c r="X14" s="115">
        <f>'Distribution (small) tables'!$Q33</f>
        <v>6.7757509790668466</v>
      </c>
      <c r="Y14" s="115">
        <f>'Distribution (small) tables'!$Q21</f>
        <v>9.2033205580573476</v>
      </c>
      <c r="Z14" s="115">
        <f>'Distribution (small) tables'!$Q10</f>
        <v>9.2929121600594513</v>
      </c>
      <c r="AA14" s="88"/>
    </row>
    <row r="15" spans="1:28" s="5" customFormat="1" ht="15" customHeight="1" x14ac:dyDescent="0.3">
      <c r="A15" s="88"/>
      <c r="B15" s="88"/>
      <c r="C15" s="88"/>
      <c r="D15" s="88"/>
      <c r="E15" s="88"/>
      <c r="F15" s="88"/>
      <c r="G15" s="88"/>
      <c r="H15" s="88"/>
      <c r="I15" s="88"/>
      <c r="J15" s="89"/>
      <c r="K15" s="89"/>
      <c r="L15" s="89"/>
      <c r="M15" s="89"/>
      <c r="N15" s="89"/>
      <c r="O15" s="89"/>
      <c r="P15" s="89"/>
      <c r="Q15" s="89"/>
      <c r="R15" s="89"/>
      <c r="S15" s="88"/>
      <c r="T15" s="88"/>
      <c r="U15" s="88"/>
      <c r="V15" s="88"/>
      <c r="W15" s="88"/>
      <c r="X15" s="88"/>
      <c r="Y15" s="88"/>
      <c r="Z15" s="88"/>
      <c r="AA15" s="88"/>
    </row>
    <row r="16" spans="1:28" s="5" customFormat="1" ht="15" customHeight="1" x14ac:dyDescent="0.3">
      <c r="A16" s="88"/>
      <c r="B16" s="178" t="s">
        <v>37</v>
      </c>
      <c r="C16" s="178"/>
      <c r="D16" s="178"/>
      <c r="E16" s="98"/>
      <c r="F16" s="98"/>
      <c r="G16" s="99">
        <v>1</v>
      </c>
      <c r="H16" s="99"/>
      <c r="I16" s="88"/>
      <c r="J16" s="89"/>
      <c r="K16" s="202" t="s">
        <v>37</v>
      </c>
      <c r="L16" s="202"/>
      <c r="M16" s="202"/>
      <c r="N16" s="101"/>
      <c r="O16" s="101"/>
      <c r="P16" s="102">
        <v>1</v>
      </c>
      <c r="Q16" s="102"/>
      <c r="R16" s="89"/>
      <c r="S16" s="88"/>
      <c r="T16" s="178" t="s">
        <v>37</v>
      </c>
      <c r="U16" s="178"/>
      <c r="V16" s="178"/>
      <c r="W16" s="98"/>
      <c r="X16" s="98"/>
      <c r="Y16" s="99">
        <v>1</v>
      </c>
      <c r="Z16" s="99"/>
      <c r="AA16" s="88"/>
    </row>
    <row r="17" spans="1:27" s="5" customFormat="1" ht="13" hidden="1" x14ac:dyDescent="0.3">
      <c r="A17" s="88"/>
      <c r="B17" s="88"/>
      <c r="C17" s="88"/>
      <c r="D17" s="88">
        <v>1</v>
      </c>
      <c r="E17" s="88">
        <v>2</v>
      </c>
      <c r="F17" s="88">
        <v>3</v>
      </c>
      <c r="G17" s="88">
        <v>4</v>
      </c>
      <c r="H17" s="88">
        <v>5</v>
      </c>
      <c r="I17" s="88"/>
      <c r="J17" s="89"/>
      <c r="K17" s="89"/>
      <c r="L17" s="89"/>
      <c r="M17" s="89">
        <v>1</v>
      </c>
      <c r="N17" s="89">
        <v>2</v>
      </c>
      <c r="O17" s="89">
        <v>3</v>
      </c>
      <c r="P17" s="89">
        <v>4</v>
      </c>
      <c r="Q17" s="89">
        <v>5</v>
      </c>
      <c r="R17" s="89"/>
      <c r="S17" s="88"/>
      <c r="T17" s="88"/>
      <c r="U17" s="88"/>
      <c r="V17" s="88">
        <v>1</v>
      </c>
      <c r="W17" s="88">
        <v>2</v>
      </c>
      <c r="X17" s="88">
        <v>3</v>
      </c>
      <c r="Y17" s="88">
        <v>4</v>
      </c>
      <c r="Z17" s="88">
        <v>5</v>
      </c>
      <c r="AA17" s="88"/>
    </row>
    <row r="18" spans="1:27" s="5" customFormat="1" ht="15" customHeight="1" x14ac:dyDescent="0.3">
      <c r="A18" s="88"/>
      <c r="B18" s="88"/>
      <c r="C18" s="88"/>
      <c r="D18" s="88"/>
      <c r="E18" s="88"/>
      <c r="F18" s="88"/>
      <c r="G18" s="88"/>
      <c r="H18" s="88"/>
      <c r="I18" s="88"/>
      <c r="J18" s="89"/>
      <c r="K18" s="89"/>
      <c r="L18" s="89"/>
      <c r="M18" s="89"/>
      <c r="N18" s="89"/>
      <c r="O18" s="89"/>
      <c r="P18" s="89"/>
      <c r="Q18" s="89"/>
      <c r="R18" s="89"/>
      <c r="S18" s="88"/>
      <c r="T18" s="88"/>
      <c r="U18" s="88"/>
      <c r="V18" s="88"/>
      <c r="W18" s="88"/>
      <c r="X18" s="88"/>
      <c r="Y18" s="88"/>
      <c r="Z18" s="88"/>
      <c r="AA18" s="88"/>
    </row>
    <row r="19" spans="1:27" s="5" customFormat="1" ht="15" customHeight="1" x14ac:dyDescent="0.3">
      <c r="A19" s="88"/>
      <c r="B19" s="196" t="s">
        <v>38</v>
      </c>
      <c r="C19" s="196"/>
      <c r="D19" s="112">
        <f>D4</f>
        <v>2020</v>
      </c>
      <c r="E19" s="112">
        <f>E4</f>
        <v>2021</v>
      </c>
      <c r="F19" s="112">
        <f>F4</f>
        <v>2022</v>
      </c>
      <c r="G19" s="112">
        <f t="shared" ref="G19:H19" si="2">G4</f>
        <v>2023</v>
      </c>
      <c r="H19" s="112">
        <f t="shared" si="2"/>
        <v>2024</v>
      </c>
      <c r="I19" s="88"/>
      <c r="J19" s="89"/>
      <c r="K19" s="196" t="s">
        <v>39</v>
      </c>
      <c r="L19" s="196"/>
      <c r="M19" s="112">
        <f>M4</f>
        <v>2020</v>
      </c>
      <c r="N19" s="112">
        <f>N4</f>
        <v>2021</v>
      </c>
      <c r="O19" s="112">
        <f>O4</f>
        <v>2022</v>
      </c>
      <c r="P19" s="112">
        <f t="shared" ref="P19:Q19" si="3">P4</f>
        <v>2023</v>
      </c>
      <c r="Q19" s="112">
        <f t="shared" si="3"/>
        <v>2024</v>
      </c>
      <c r="R19" s="89"/>
      <c r="S19" s="88"/>
      <c r="T19" s="196" t="s">
        <v>40</v>
      </c>
      <c r="U19" s="196"/>
      <c r="V19" s="112">
        <f>V4</f>
        <v>2020</v>
      </c>
      <c r="W19" s="112">
        <f>W4</f>
        <v>2021</v>
      </c>
      <c r="X19" s="112">
        <f>X4</f>
        <v>2022</v>
      </c>
      <c r="Y19" s="112">
        <f t="shared" ref="Y19:Z19" si="4">Y4</f>
        <v>2023</v>
      </c>
      <c r="Z19" s="112">
        <f t="shared" si="4"/>
        <v>2024</v>
      </c>
      <c r="AA19" s="88"/>
    </row>
    <row r="20" spans="1:27" s="5" customFormat="1" ht="13" x14ac:dyDescent="0.3">
      <c r="A20" s="88"/>
      <c r="B20" s="197" t="str">
        <f>INDEX($C$5:$C$11,$G$16,1)</f>
        <v>D50</v>
      </c>
      <c r="C20" s="197"/>
      <c r="D20" s="114">
        <f>INDEX($D$5:$H$11,$G$16,D$17)</f>
        <v>10.344827586206897</v>
      </c>
      <c r="E20" s="114">
        <f>INDEX($D$5:$H$11,$G$16,E$17)</f>
        <v>8.4507042253521121</v>
      </c>
      <c r="F20" s="114">
        <f>INDEX($D$5:$H$11,$G$16,F$17)</f>
        <v>5.882352941176471</v>
      </c>
      <c r="G20" s="114">
        <f>INDEX($D$5:$H$11,$G$16,G$17)</f>
        <v>5.882352941176471</v>
      </c>
      <c r="H20" s="114" t="str">
        <f>INDEX($D$5:$H$11,$G$16,H$17)</f>
        <v>-</v>
      </c>
      <c r="I20" s="88"/>
      <c r="J20" s="89"/>
      <c r="K20" s="197" t="str">
        <f>INDEX($L$5:$L$11,$P$16,1)</f>
        <v>D50</v>
      </c>
      <c r="L20" s="197"/>
      <c r="M20" s="114">
        <f>INDEX($M$5:$Q$11,$P$16,M$17)</f>
        <v>10.344827586206897</v>
      </c>
      <c r="N20" s="114">
        <f>INDEX($M$5:$Q$11,$P$16,N$17)</f>
        <v>8.4507042253521121</v>
      </c>
      <c r="O20" s="114">
        <f>INDEX($M$5:$Q$11,$P$16,O$17)</f>
        <v>4.7058823529411766</v>
      </c>
      <c r="P20" s="114">
        <f>INDEX($M$5:$Q$11,$P$16,P$17)</f>
        <v>0</v>
      </c>
      <c r="Q20" s="114" t="str">
        <f>INDEX($M$5:$Q$11,$P$16,Q$17)</f>
        <v>-</v>
      </c>
      <c r="R20" s="89"/>
      <c r="S20" s="88"/>
      <c r="T20" s="197" t="str">
        <f>INDEX($U$5:$U$11,$Y$16,1)</f>
        <v>D50</v>
      </c>
      <c r="U20" s="197"/>
      <c r="V20" s="114">
        <f>INDEX($V$5:$Z$11,$Y$16,V$17)</f>
        <v>117.24137931034481</v>
      </c>
      <c r="W20" s="114">
        <f>INDEX($V$5:$Z$11,$Y$16,W$17)</f>
        <v>69.366197183098592</v>
      </c>
      <c r="X20" s="114">
        <f>INDEX($V$5:$Z$11,$Y$16,X$17)</f>
        <v>74.117647058823536</v>
      </c>
      <c r="Y20" s="114">
        <f>INDEX($V$5:$Z$11,$Y$16,Y$17)</f>
        <v>0</v>
      </c>
      <c r="Z20" s="114" t="str">
        <f>INDEX($V$5:$Z$11,$Y$16,Z$17)</f>
        <v>-</v>
      </c>
      <c r="AA20" s="88"/>
    </row>
    <row r="21" spans="1:27" s="5" customFormat="1" ht="15" customHeight="1" x14ac:dyDescent="0.3">
      <c r="A21" s="88"/>
      <c r="B21" s="200" t="s">
        <v>57</v>
      </c>
      <c r="C21" s="201"/>
      <c r="D21" s="115">
        <f t="shared" ref="D21:E23" si="5">D12</f>
        <v>4.5092838196286502</v>
      </c>
      <c r="E21" s="115">
        <f t="shared" si="5"/>
        <v>4.1501976284584998</v>
      </c>
      <c r="F21" s="115">
        <f t="shared" ref="F21" si="6">F12</f>
        <v>2.2935779816513762</v>
      </c>
      <c r="G21" s="115">
        <f>G12</f>
        <v>4.2635658914728678</v>
      </c>
      <c r="H21" s="115">
        <f>H12</f>
        <v>2.9271862422246615</v>
      </c>
      <c r="I21" s="88"/>
      <c r="J21" s="89"/>
      <c r="K21" s="198" t="s">
        <v>57</v>
      </c>
      <c r="L21" s="198"/>
      <c r="M21" s="115">
        <f t="shared" ref="M21:N23" si="7">M12</f>
        <v>3.183023872679045</v>
      </c>
      <c r="N21" s="115">
        <f t="shared" si="7"/>
        <v>2.5691699604743081</v>
      </c>
      <c r="O21" s="115">
        <f t="shared" ref="O21" si="8">O12</f>
        <v>1.6055045871559634</v>
      </c>
      <c r="P21" s="115">
        <f>P12</f>
        <v>1.1627906976744187</v>
      </c>
      <c r="Q21" s="115">
        <f>Q12</f>
        <v>2.1953896816684964</v>
      </c>
      <c r="R21" s="89"/>
      <c r="S21" s="88"/>
      <c r="T21" s="198" t="s">
        <v>57</v>
      </c>
      <c r="U21" s="198"/>
      <c r="V21" s="115">
        <f t="shared" ref="V21:W23" si="9">V12</f>
        <v>40.318302387267899</v>
      </c>
      <c r="W21" s="115">
        <f t="shared" si="9"/>
        <v>0.79051383399209496</v>
      </c>
      <c r="X21" s="115">
        <f t="shared" ref="X21" si="10">X12</f>
        <v>18.11926605504587</v>
      </c>
      <c r="Y21" s="115">
        <f>Y12</f>
        <v>27.131782945736433</v>
      </c>
      <c r="Z21" s="115">
        <f>Z12</f>
        <v>66.227588730332968</v>
      </c>
      <c r="AA21" s="88"/>
    </row>
    <row r="22" spans="1:27" s="5" customFormat="1" ht="15" customHeight="1" x14ac:dyDescent="0.3">
      <c r="A22" s="88"/>
      <c r="B22" s="199" t="s">
        <v>15</v>
      </c>
      <c r="C22" s="199"/>
      <c r="D22" s="115">
        <f t="shared" si="5"/>
        <v>2.7246185534025198</v>
      </c>
      <c r="E22" s="115">
        <f t="shared" si="5"/>
        <v>4.1265926839293101</v>
      </c>
      <c r="F22" s="115">
        <f t="shared" ref="F22:H22" si="11">F13</f>
        <v>1.901017852172876</v>
      </c>
      <c r="G22" s="115">
        <f t="shared" si="11"/>
        <v>2.1019509125235998</v>
      </c>
      <c r="H22" s="115">
        <f t="shared" si="11"/>
        <v>1.9852941176470589</v>
      </c>
      <c r="I22" s="88"/>
      <c r="J22" s="89"/>
      <c r="K22" s="199" t="s">
        <v>15</v>
      </c>
      <c r="L22" s="199"/>
      <c r="M22" s="115">
        <f t="shared" si="7"/>
        <v>1.1873337732717399</v>
      </c>
      <c r="N22" s="115">
        <f t="shared" si="7"/>
        <v>1.7427044800657601</v>
      </c>
      <c r="O22" s="115">
        <f t="shared" ref="O22:Q22" si="12">O13</f>
        <v>0.85732177647012042</v>
      </c>
      <c r="P22" s="115">
        <f t="shared" si="12"/>
        <v>0.94398993077407178</v>
      </c>
      <c r="Q22" s="115">
        <f t="shared" si="12"/>
        <v>0.99789915966386555</v>
      </c>
      <c r="R22" s="89"/>
      <c r="S22" s="88"/>
      <c r="T22" s="199" t="s">
        <v>15</v>
      </c>
      <c r="U22" s="199"/>
      <c r="V22" s="115">
        <f t="shared" si="9"/>
        <v>23.1217629531866</v>
      </c>
      <c r="W22" s="115">
        <f t="shared" si="9"/>
        <v>20.0863131935882</v>
      </c>
      <c r="X22" s="115">
        <f t="shared" ref="X22:Z22" si="13">X13</f>
        <v>6.8709991650431403</v>
      </c>
      <c r="Y22" s="115">
        <f t="shared" si="13"/>
        <v>8.6217747010698549</v>
      </c>
      <c r="Z22" s="115">
        <f t="shared" si="13"/>
        <v>10.819327731092438</v>
      </c>
      <c r="AA22" s="88"/>
    </row>
    <row r="23" spans="1:27" s="5" customFormat="1" ht="15" customHeight="1" x14ac:dyDescent="0.3">
      <c r="A23" s="88"/>
      <c r="B23" s="199" t="s">
        <v>17</v>
      </c>
      <c r="C23" s="199"/>
      <c r="D23" s="115">
        <f t="shared" si="5"/>
        <v>2.2594618044144101</v>
      </c>
      <c r="E23" s="115">
        <f t="shared" si="5"/>
        <v>3.6798943330608598</v>
      </c>
      <c r="F23" s="115">
        <f t="shared" ref="F23:H23" si="14">F14</f>
        <v>1.6668514093645379</v>
      </c>
      <c r="G23" s="115">
        <f t="shared" si="14"/>
        <v>1.8646727739368363</v>
      </c>
      <c r="H23" s="115">
        <f t="shared" si="14"/>
        <v>1.6817799268785087</v>
      </c>
      <c r="I23" s="88"/>
      <c r="J23" s="89"/>
      <c r="K23" s="199" t="s">
        <v>17</v>
      </c>
      <c r="L23" s="199"/>
      <c r="M23" s="115">
        <f t="shared" si="7"/>
        <v>0.92021717125241598</v>
      </c>
      <c r="N23" s="115">
        <f t="shared" si="7"/>
        <v>1.36401416612122</v>
      </c>
      <c r="O23" s="115">
        <f t="shared" ref="O23:Q23" si="15">O14</f>
        <v>0.74174887716721938</v>
      </c>
      <c r="P23" s="115">
        <f t="shared" si="15"/>
        <v>0.84030318138784477</v>
      </c>
      <c r="Q23" s="115">
        <f t="shared" si="15"/>
        <v>0.82651577603003634</v>
      </c>
      <c r="R23" s="89"/>
      <c r="S23" s="88"/>
      <c r="T23" s="199" t="s">
        <v>17</v>
      </c>
      <c r="U23" s="199"/>
      <c r="V23" s="115">
        <f t="shared" si="9"/>
        <v>17.344450433159398</v>
      </c>
      <c r="W23" s="115">
        <f t="shared" si="9"/>
        <v>16.905434566081599</v>
      </c>
      <c r="X23" s="115">
        <f t="shared" ref="X23:Z23" si="16">X14</f>
        <v>6.7757509790668466</v>
      </c>
      <c r="Y23" s="115">
        <f t="shared" si="16"/>
        <v>9.2033205580573476</v>
      </c>
      <c r="Z23" s="115">
        <f t="shared" si="16"/>
        <v>9.2929121600594513</v>
      </c>
      <c r="AA23" s="88"/>
    </row>
    <row r="24" spans="1:27" s="4" customFormat="1" x14ac:dyDescent="0.35">
      <c r="A24" s="86"/>
      <c r="B24" s="86"/>
      <c r="C24" s="86"/>
      <c r="D24" s="86"/>
      <c r="E24" s="86"/>
      <c r="F24" s="86"/>
      <c r="G24" s="86"/>
      <c r="H24" s="86"/>
      <c r="I24" s="86"/>
      <c r="J24" s="87"/>
      <c r="K24" s="87"/>
      <c r="L24" s="87"/>
      <c r="M24" s="87"/>
      <c r="N24" s="87"/>
      <c r="O24" s="87"/>
      <c r="P24" s="87"/>
      <c r="Q24" s="87"/>
      <c r="R24" s="87"/>
      <c r="S24" s="86"/>
      <c r="T24" s="86"/>
      <c r="U24" s="86"/>
      <c r="V24" s="86"/>
      <c r="W24" s="86"/>
      <c r="X24" s="86"/>
      <c r="Y24" s="86"/>
      <c r="Z24" s="86"/>
      <c r="AA24" s="86"/>
    </row>
    <row r="25" spans="1:27" x14ac:dyDescent="0.35">
      <c r="A25" s="2"/>
      <c r="B25" s="2"/>
      <c r="C25" s="2"/>
      <c r="D25" s="2"/>
      <c r="E25" s="2"/>
      <c r="F25" s="2"/>
      <c r="G25" s="2"/>
      <c r="H25" s="2"/>
      <c r="I25" s="2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"/>
      <c r="B26" s="2"/>
      <c r="C26" s="2"/>
      <c r="D26" s="2"/>
      <c r="E26" s="2"/>
      <c r="F26" s="2"/>
      <c r="G26" s="2"/>
      <c r="H26" s="2"/>
      <c r="I26" s="2"/>
      <c r="J26" s="1"/>
      <c r="K26" s="1"/>
      <c r="L26" s="1"/>
      <c r="M26" s="1"/>
      <c r="N26" s="1"/>
      <c r="O26" s="1"/>
      <c r="P26" s="1"/>
      <c r="Q26" s="1"/>
      <c r="R26" s="1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2"/>
      <c r="C27" s="2"/>
      <c r="D27" s="2"/>
      <c r="E27" s="2"/>
      <c r="F27" s="2"/>
      <c r="G27" s="2"/>
      <c r="H27" s="2"/>
      <c r="I27" s="2"/>
      <c r="J27" s="1"/>
      <c r="K27" s="1"/>
      <c r="L27" s="1"/>
      <c r="M27" s="1"/>
      <c r="N27" s="1"/>
      <c r="O27" s="1"/>
      <c r="P27" s="1"/>
      <c r="Q27" s="1"/>
      <c r="R27" s="1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2"/>
      <c r="C28" s="2"/>
      <c r="D28" s="2"/>
      <c r="E28" s="2"/>
      <c r="F28" s="2"/>
      <c r="G28" s="2"/>
      <c r="H28" s="2"/>
      <c r="I28" s="2"/>
      <c r="J28" s="1"/>
      <c r="K28" s="1"/>
      <c r="L28" s="1"/>
      <c r="M28" s="1"/>
      <c r="N28" s="1"/>
      <c r="O28" s="1"/>
      <c r="P28" s="1"/>
      <c r="Q28" s="1"/>
      <c r="R28" s="1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2"/>
      <c r="C29" s="2"/>
      <c r="D29" s="2"/>
      <c r="E29" s="2"/>
      <c r="F29" s="2"/>
      <c r="G29" s="2"/>
      <c r="H29" s="2"/>
      <c r="I29" s="2"/>
      <c r="J29" s="1"/>
      <c r="K29" s="1"/>
      <c r="L29" s="1"/>
      <c r="M29" s="1"/>
      <c r="N29" s="1"/>
      <c r="O29" s="1"/>
      <c r="P29" s="1"/>
      <c r="Q29" s="1"/>
      <c r="R29" s="1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2"/>
      <c r="C30" s="2"/>
      <c r="D30" s="2"/>
      <c r="E30" s="2"/>
      <c r="F30" s="2"/>
      <c r="G30" s="2"/>
      <c r="H30" s="2"/>
      <c r="I30" s="2"/>
      <c r="J30" s="1"/>
      <c r="K30" s="1"/>
      <c r="L30" s="1"/>
      <c r="M30" s="1"/>
      <c r="N30" s="1"/>
      <c r="O30" s="1"/>
      <c r="P30" s="1"/>
      <c r="Q30" s="1"/>
      <c r="R30" s="1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2"/>
      <c r="C31" s="2"/>
      <c r="D31" s="2"/>
      <c r="E31" s="2"/>
      <c r="F31" s="2"/>
      <c r="G31" s="2"/>
      <c r="H31" s="2"/>
      <c r="I31" s="2"/>
      <c r="J31" s="1"/>
      <c r="K31" s="1"/>
      <c r="L31" s="1"/>
      <c r="M31" s="1"/>
      <c r="N31" s="1"/>
      <c r="O31" s="1"/>
      <c r="P31" s="1"/>
      <c r="Q31" s="1"/>
      <c r="R31" s="1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2"/>
      <c r="C32" s="2"/>
      <c r="D32" s="2"/>
      <c r="E32" s="2"/>
      <c r="F32" s="2"/>
      <c r="G32" s="2"/>
      <c r="H32" s="2"/>
      <c r="I32" s="2"/>
      <c r="J32" s="1"/>
      <c r="K32" s="1"/>
      <c r="L32" s="1"/>
      <c r="M32" s="1"/>
      <c r="N32" s="1"/>
      <c r="O32" s="1"/>
      <c r="P32" s="1"/>
      <c r="Q32" s="1"/>
      <c r="R32" s="1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2"/>
      <c r="C33" s="2"/>
      <c r="D33" s="2"/>
      <c r="E33" s="2"/>
      <c r="F33" s="2"/>
      <c r="G33" s="2"/>
      <c r="H33" s="2"/>
      <c r="I33" s="2"/>
      <c r="J33" s="1"/>
      <c r="K33" s="1"/>
      <c r="L33" s="1"/>
      <c r="M33" s="1"/>
      <c r="N33" s="1"/>
      <c r="O33" s="1"/>
      <c r="P33" s="1"/>
      <c r="Q33" s="1"/>
      <c r="R33" s="1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2"/>
      <c r="C34" s="2"/>
      <c r="D34" s="2"/>
      <c r="E34" s="2"/>
      <c r="F34" s="2"/>
      <c r="G34" s="2"/>
      <c r="H34" s="2"/>
      <c r="I34" s="2"/>
      <c r="J34" s="1"/>
      <c r="K34" s="1"/>
      <c r="L34" s="1"/>
      <c r="M34" s="1"/>
      <c r="N34" s="1"/>
      <c r="O34" s="1"/>
      <c r="P34" s="1"/>
      <c r="Q34" s="1"/>
      <c r="R34" s="1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2"/>
      <c r="C35" s="2"/>
      <c r="D35" s="2"/>
      <c r="E35" s="2"/>
      <c r="F35" s="2"/>
      <c r="G35" s="2"/>
      <c r="H35" s="2"/>
      <c r="I35" s="2"/>
      <c r="J35" s="1"/>
      <c r="K35" s="1"/>
      <c r="L35" s="1"/>
      <c r="M35" s="1"/>
      <c r="N35" s="1"/>
      <c r="O35" s="1"/>
      <c r="P35" s="1"/>
      <c r="Q35" s="1"/>
      <c r="R35" s="1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2"/>
      <c r="C36" s="2"/>
      <c r="D36" s="2"/>
      <c r="E36" s="2"/>
      <c r="F36" s="2"/>
      <c r="G36" s="2"/>
      <c r="H36" s="2"/>
      <c r="I36" s="2"/>
      <c r="J36" s="1"/>
      <c r="K36" s="1"/>
      <c r="L36" s="1"/>
      <c r="M36" s="1"/>
      <c r="N36" s="1"/>
      <c r="O36" s="1"/>
      <c r="P36" s="1"/>
      <c r="Q36" s="1"/>
      <c r="R36" s="1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2"/>
      <c r="C37" s="2"/>
      <c r="D37" s="2"/>
      <c r="E37" s="2"/>
      <c r="F37" s="2"/>
      <c r="G37" s="2"/>
      <c r="H37" s="2"/>
      <c r="I37" s="2"/>
      <c r="J37" s="1"/>
      <c r="K37" s="1"/>
      <c r="L37" s="1"/>
      <c r="M37" s="1"/>
      <c r="N37" s="1"/>
      <c r="O37" s="1"/>
      <c r="P37" s="1"/>
      <c r="Q37" s="1"/>
      <c r="R37" s="1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2"/>
      <c r="C38" s="2"/>
      <c r="D38" s="2"/>
      <c r="E38" s="2"/>
      <c r="F38" s="2"/>
      <c r="G38" s="2"/>
      <c r="H38" s="2"/>
      <c r="I38" s="2"/>
      <c r="J38" s="1"/>
      <c r="K38" s="1"/>
      <c r="L38" s="1"/>
      <c r="M38" s="1"/>
      <c r="N38" s="1"/>
      <c r="O38" s="1"/>
      <c r="P38" s="1"/>
      <c r="Q38" s="1"/>
      <c r="R38" s="1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2"/>
      <c r="C39" s="2"/>
      <c r="D39" s="2"/>
      <c r="E39" s="2"/>
      <c r="F39" s="2"/>
      <c r="G39" s="2"/>
      <c r="H39" s="2"/>
      <c r="I39" s="2"/>
      <c r="J39" s="1"/>
      <c r="K39" s="1"/>
      <c r="L39" s="1"/>
      <c r="M39" s="1"/>
      <c r="N39" s="1"/>
      <c r="O39" s="1"/>
      <c r="P39" s="1"/>
      <c r="Q39" s="1"/>
      <c r="R39" s="1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2"/>
      <c r="C40" s="2"/>
      <c r="D40" s="2"/>
      <c r="E40" s="2"/>
      <c r="F40" s="2"/>
      <c r="G40" s="2"/>
      <c r="H40" s="2"/>
      <c r="I40" s="2"/>
      <c r="J40" s="1"/>
      <c r="K40" s="1"/>
      <c r="L40" s="1"/>
      <c r="M40" s="1"/>
      <c r="N40" s="1"/>
      <c r="O40" s="1"/>
      <c r="P40" s="1"/>
      <c r="Q40" s="1"/>
      <c r="R40" s="1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2"/>
      <c r="C41" s="2"/>
      <c r="D41" s="2"/>
      <c r="E41" s="2"/>
      <c r="F41" s="2"/>
      <c r="G41" s="2"/>
      <c r="H41" s="2"/>
      <c r="I41" s="2"/>
      <c r="J41" s="1"/>
      <c r="K41" s="1"/>
      <c r="L41" s="1"/>
      <c r="M41" s="1"/>
      <c r="N41" s="1"/>
      <c r="O41" s="1"/>
      <c r="P41" s="1"/>
      <c r="Q41" s="1"/>
      <c r="R41" s="1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2"/>
      <c r="C42" s="2"/>
      <c r="D42" s="2"/>
      <c r="E42" s="2"/>
      <c r="F42" s="2"/>
      <c r="G42" s="2"/>
      <c r="H42" s="2"/>
      <c r="I42" s="2"/>
      <c r="J42" s="1"/>
      <c r="K42" s="1"/>
      <c r="L42" s="1"/>
      <c r="M42" s="1"/>
      <c r="N42" s="1"/>
      <c r="O42" s="1"/>
      <c r="P42" s="1"/>
      <c r="Q42" s="1"/>
      <c r="R42" s="1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2"/>
      <c r="C43" s="2"/>
      <c r="D43" s="2"/>
      <c r="E43" s="2"/>
      <c r="F43" s="2"/>
      <c r="G43" s="2"/>
      <c r="H43" s="2"/>
      <c r="I43" s="2"/>
      <c r="J43" s="1"/>
      <c r="K43" s="1"/>
      <c r="L43" s="1"/>
      <c r="M43" s="1"/>
      <c r="N43" s="1"/>
      <c r="O43" s="1"/>
      <c r="P43" s="1"/>
      <c r="Q43" s="1"/>
      <c r="R43" s="1"/>
      <c r="S43" s="2"/>
      <c r="T43" s="2"/>
      <c r="U43" s="2"/>
      <c r="V43" s="2"/>
      <c r="W43" s="2"/>
      <c r="X43" s="2"/>
      <c r="Y43" s="2"/>
      <c r="Z43" s="2"/>
      <c r="AA43" s="2"/>
    </row>
  </sheetData>
  <mergeCells count="39">
    <mergeCell ref="B3:C4"/>
    <mergeCell ref="K3:L4"/>
    <mergeCell ref="T3:U4"/>
    <mergeCell ref="B2:H2"/>
    <mergeCell ref="D3:H3"/>
    <mergeCell ref="K2:Q2"/>
    <mergeCell ref="M3:Q3"/>
    <mergeCell ref="T2:Z2"/>
    <mergeCell ref="V3:Z3"/>
    <mergeCell ref="B16:D16"/>
    <mergeCell ref="K16:M16"/>
    <mergeCell ref="T16:V16"/>
    <mergeCell ref="B5:B11"/>
    <mergeCell ref="K5:K11"/>
    <mergeCell ref="T5:T11"/>
    <mergeCell ref="B12:C12"/>
    <mergeCell ref="K12:L12"/>
    <mergeCell ref="T12:U12"/>
    <mergeCell ref="B13:C13"/>
    <mergeCell ref="K13:L13"/>
    <mergeCell ref="T13:U13"/>
    <mergeCell ref="B14:C14"/>
    <mergeCell ref="K14:L14"/>
    <mergeCell ref="T14:U14"/>
    <mergeCell ref="B22:C22"/>
    <mergeCell ref="B23:C23"/>
    <mergeCell ref="B19:C19"/>
    <mergeCell ref="B20:C20"/>
    <mergeCell ref="B21:C21"/>
    <mergeCell ref="K19:L19"/>
    <mergeCell ref="K20:L20"/>
    <mergeCell ref="K21:L21"/>
    <mergeCell ref="K22:L22"/>
    <mergeCell ref="K23:L23"/>
    <mergeCell ref="T19:U19"/>
    <mergeCell ref="T20:U20"/>
    <mergeCell ref="T21:U21"/>
    <mergeCell ref="T22:U22"/>
    <mergeCell ref="T23:U23"/>
  </mergeCells>
  <phoneticPr fontId="4" type="noConversion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Drop Down 1">
              <controlPr defaultSize="0" autoLine="0" autoPict="0">
                <anchor moveWithCells="1">
                  <from>
                    <xdr:col>15</xdr:col>
                    <xdr:colOff>0</xdr:colOff>
                    <xdr:row>15</xdr:row>
                    <xdr:rowOff>0</xdr:rowOff>
                  </from>
                  <to>
                    <xdr:col>16</xdr:col>
                    <xdr:colOff>19050</xdr:colOff>
                    <xdr:row>15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5" name="Drop Down 2">
              <controlPr defaultSize="0" autoLine="0" autoPict="0">
                <anchor moveWithCells="1">
                  <from>
                    <xdr:col>24</xdr:col>
                    <xdr:colOff>0</xdr:colOff>
                    <xdr:row>15</xdr:row>
                    <xdr:rowOff>0</xdr:rowOff>
                  </from>
                  <to>
                    <xdr:col>25</xdr:col>
                    <xdr:colOff>0</xdr:colOff>
                    <xdr:row>15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6" name="Drop Down 3">
              <controlPr defaultSize="0" autoLine="0" autoPict="0">
                <anchor moveWithCells="1">
                  <from>
                    <xdr:col>6</xdr:col>
                    <xdr:colOff>0</xdr:colOff>
                    <xdr:row>15</xdr:row>
                    <xdr:rowOff>19050</xdr:rowOff>
                  </from>
                  <to>
                    <xdr:col>7</xdr:col>
                    <xdr:colOff>0</xdr:colOff>
                    <xdr:row>15</xdr:row>
                    <xdr:rowOff>184150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2:U77"/>
  <sheetViews>
    <sheetView zoomScaleNormal="100" workbookViewId="0"/>
  </sheetViews>
  <sheetFormatPr defaultRowHeight="14.5" x14ac:dyDescent="0.35"/>
  <cols>
    <col min="1" max="1" width="2.7265625" style="5" customWidth="1"/>
    <col min="2" max="2" width="8.7265625" style="5" customWidth="1"/>
    <col min="3" max="3" width="15.7265625" style="5" customWidth="1"/>
    <col min="4" max="19" width="8.7265625" style="5" customWidth="1"/>
    <col min="20" max="20" width="9.1796875" style="5"/>
  </cols>
  <sheetData>
    <row r="2" spans="2:21" ht="26" x14ac:dyDescent="0.35">
      <c r="B2" s="50" t="s">
        <v>113</v>
      </c>
      <c r="C2" s="51"/>
      <c r="D2" s="51" t="s">
        <v>18</v>
      </c>
      <c r="E2" s="51" t="s">
        <v>7</v>
      </c>
      <c r="F2" s="51" t="s">
        <v>8</v>
      </c>
      <c r="G2" s="51" t="s">
        <v>9</v>
      </c>
      <c r="H2" s="51" t="s">
        <v>10</v>
      </c>
      <c r="I2" s="51" t="s">
        <v>11</v>
      </c>
      <c r="J2" s="51" t="s">
        <v>12</v>
      </c>
      <c r="K2" s="52" t="s">
        <v>107</v>
      </c>
      <c r="L2" s="52" t="s">
        <v>116</v>
      </c>
      <c r="M2" s="51" t="s">
        <v>0</v>
      </c>
      <c r="N2" s="51" t="s">
        <v>1</v>
      </c>
      <c r="O2" s="51" t="s">
        <v>2</v>
      </c>
      <c r="P2" s="51" t="s">
        <v>3</v>
      </c>
      <c r="Q2" s="51" t="s">
        <v>4</v>
      </c>
      <c r="R2" s="52" t="s">
        <v>115</v>
      </c>
      <c r="S2" s="53" t="s">
        <v>6</v>
      </c>
    </row>
    <row r="3" spans="2:21" ht="15" customHeight="1" x14ac:dyDescent="0.35">
      <c r="B3" s="10"/>
      <c r="C3" s="11"/>
      <c r="D3" s="6" t="s">
        <v>58</v>
      </c>
      <c r="E3" s="9">
        <v>170</v>
      </c>
      <c r="F3" s="7">
        <v>0</v>
      </c>
      <c r="G3" s="7">
        <v>2</v>
      </c>
      <c r="H3" s="7">
        <v>0</v>
      </c>
      <c r="I3" s="7">
        <v>0</v>
      </c>
      <c r="J3" s="72">
        <v>2</v>
      </c>
      <c r="K3" s="7">
        <v>0</v>
      </c>
      <c r="L3" s="7">
        <v>0</v>
      </c>
      <c r="M3" s="8">
        <v>1.1764705882352942</v>
      </c>
      <c r="N3" s="8">
        <v>0</v>
      </c>
      <c r="O3" s="8">
        <v>0</v>
      </c>
      <c r="P3" s="71">
        <v>1.1764705882352942</v>
      </c>
      <c r="Q3" s="8">
        <v>0</v>
      </c>
      <c r="R3" s="8">
        <v>0</v>
      </c>
      <c r="S3" s="43">
        <v>0</v>
      </c>
      <c r="T3"/>
    </row>
    <row r="4" spans="2:21" x14ac:dyDescent="0.35">
      <c r="B4" s="10"/>
      <c r="C4" s="11"/>
      <c r="D4" s="6" t="s">
        <v>60</v>
      </c>
      <c r="E4" s="9">
        <v>275</v>
      </c>
      <c r="F4" s="9">
        <v>0</v>
      </c>
      <c r="G4" s="9">
        <v>2</v>
      </c>
      <c r="H4" s="9">
        <v>3</v>
      </c>
      <c r="I4" s="9">
        <v>0</v>
      </c>
      <c r="J4" s="81">
        <v>5</v>
      </c>
      <c r="K4" s="9">
        <v>59</v>
      </c>
      <c r="L4" s="9">
        <v>39</v>
      </c>
      <c r="M4" s="8">
        <v>0.72727272727272729</v>
      </c>
      <c r="N4" s="8">
        <v>1.0909090909090908</v>
      </c>
      <c r="O4" s="8">
        <v>0</v>
      </c>
      <c r="P4" s="71">
        <v>1.8181818181818181</v>
      </c>
      <c r="Q4" s="8">
        <v>21.454545454545453</v>
      </c>
      <c r="R4" s="8">
        <v>14.181818181818182</v>
      </c>
      <c r="S4" s="43">
        <v>29.5</v>
      </c>
      <c r="T4"/>
    </row>
    <row r="5" spans="2:21" x14ac:dyDescent="0.35">
      <c r="B5" s="10"/>
      <c r="C5" s="11"/>
      <c r="D5" s="6" t="s">
        <v>61</v>
      </c>
      <c r="E5" s="9">
        <v>132</v>
      </c>
      <c r="F5" s="7">
        <v>0</v>
      </c>
      <c r="G5" s="7">
        <v>4</v>
      </c>
      <c r="H5" s="7">
        <v>0</v>
      </c>
      <c r="I5" s="7">
        <v>0</v>
      </c>
      <c r="J5" s="72">
        <v>4</v>
      </c>
      <c r="K5" s="7">
        <v>10</v>
      </c>
      <c r="L5" s="7">
        <v>0</v>
      </c>
      <c r="M5" s="8">
        <v>3.0303030303030303</v>
      </c>
      <c r="N5" s="8">
        <v>0</v>
      </c>
      <c r="O5" s="8">
        <v>0</v>
      </c>
      <c r="P5" s="71">
        <v>3.0303030303030303</v>
      </c>
      <c r="Q5" s="8">
        <v>7.5757575757575761</v>
      </c>
      <c r="R5" s="8">
        <v>0</v>
      </c>
      <c r="S5" s="43">
        <v>2.5</v>
      </c>
      <c r="T5"/>
    </row>
    <row r="6" spans="2:21" x14ac:dyDescent="0.35">
      <c r="B6" s="10"/>
      <c r="C6" s="11"/>
      <c r="D6" s="6" t="s">
        <v>53</v>
      </c>
      <c r="E6" s="9">
        <v>150</v>
      </c>
      <c r="F6" s="7">
        <v>0</v>
      </c>
      <c r="G6" s="7">
        <v>4</v>
      </c>
      <c r="H6" s="7">
        <v>2</v>
      </c>
      <c r="I6" s="7">
        <v>2</v>
      </c>
      <c r="J6" s="72">
        <v>8</v>
      </c>
      <c r="K6" s="7">
        <v>30</v>
      </c>
      <c r="L6" s="7">
        <v>26</v>
      </c>
      <c r="M6" s="8">
        <v>2.6666666666666665</v>
      </c>
      <c r="N6" s="8">
        <v>1.3333333333333333</v>
      </c>
      <c r="O6" s="8">
        <v>1.3333333333333333</v>
      </c>
      <c r="P6" s="71">
        <v>5.333333333333333</v>
      </c>
      <c r="Q6" s="8">
        <v>20</v>
      </c>
      <c r="R6" s="8">
        <v>17.333333333333332</v>
      </c>
      <c r="S6" s="43">
        <v>7.5</v>
      </c>
      <c r="T6"/>
    </row>
    <row r="7" spans="2:21" x14ac:dyDescent="0.35">
      <c r="B7" s="10"/>
      <c r="C7" s="11"/>
      <c r="D7" s="6" t="s">
        <v>62</v>
      </c>
      <c r="E7" s="9">
        <v>110</v>
      </c>
      <c r="F7" s="7">
        <v>0</v>
      </c>
      <c r="G7" s="7">
        <v>9</v>
      </c>
      <c r="H7" s="7">
        <v>2</v>
      </c>
      <c r="I7" s="7">
        <v>0</v>
      </c>
      <c r="J7" s="72">
        <v>11</v>
      </c>
      <c r="K7" s="7">
        <v>20</v>
      </c>
      <c r="L7" s="7">
        <v>26</v>
      </c>
      <c r="M7" s="8">
        <v>8.1818181818181817</v>
      </c>
      <c r="N7" s="8">
        <v>1.8181818181818181</v>
      </c>
      <c r="O7" s="8">
        <v>0</v>
      </c>
      <c r="P7" s="71">
        <v>10</v>
      </c>
      <c r="Q7" s="8">
        <v>18.181818181818183</v>
      </c>
      <c r="R7" s="8">
        <v>23.636363636363637</v>
      </c>
      <c r="S7" s="43">
        <v>2.2222222222222223</v>
      </c>
      <c r="T7"/>
      <c r="U7" s="120"/>
    </row>
    <row r="8" spans="2:21" x14ac:dyDescent="0.35">
      <c r="B8" s="10"/>
      <c r="C8" s="11"/>
      <c r="D8" s="6" t="s">
        <v>63</v>
      </c>
      <c r="E8" s="9">
        <v>166</v>
      </c>
      <c r="F8" s="7">
        <v>0</v>
      </c>
      <c r="G8" s="7">
        <v>2</v>
      </c>
      <c r="H8" s="7">
        <v>1</v>
      </c>
      <c r="I8" s="7">
        <v>1</v>
      </c>
      <c r="J8" s="72">
        <v>4</v>
      </c>
      <c r="K8" s="7">
        <v>33</v>
      </c>
      <c r="L8" s="7">
        <v>13</v>
      </c>
      <c r="M8" s="8">
        <v>1.2048192771084338</v>
      </c>
      <c r="N8" s="8">
        <v>0.60240963855421692</v>
      </c>
      <c r="O8" s="8">
        <v>0.60240963855421692</v>
      </c>
      <c r="P8" s="71">
        <v>2.4096385542168677</v>
      </c>
      <c r="Q8" s="8">
        <v>19.879518072289155</v>
      </c>
      <c r="R8" s="8">
        <v>7.831325301204819</v>
      </c>
      <c r="S8" s="43">
        <v>16.5</v>
      </c>
      <c r="T8"/>
    </row>
    <row r="9" spans="2:21" x14ac:dyDescent="0.35">
      <c r="B9" s="10"/>
      <c r="C9" s="11"/>
      <c r="D9" s="126" t="s">
        <v>64</v>
      </c>
      <c r="E9" s="9">
        <v>512</v>
      </c>
      <c r="F9" s="9">
        <v>0</v>
      </c>
      <c r="G9" s="9">
        <v>3</v>
      </c>
      <c r="H9" s="9">
        <v>0</v>
      </c>
      <c r="I9" s="9">
        <v>3</v>
      </c>
      <c r="J9" s="81">
        <v>6</v>
      </c>
      <c r="K9" s="9">
        <v>0</v>
      </c>
      <c r="L9" s="9">
        <v>0</v>
      </c>
      <c r="M9" s="8">
        <v>0.5859375</v>
      </c>
      <c r="N9" s="8">
        <v>0</v>
      </c>
      <c r="O9" s="8">
        <v>0.5859375</v>
      </c>
      <c r="P9" s="71">
        <v>1.171875</v>
      </c>
      <c r="Q9" s="8">
        <v>0</v>
      </c>
      <c r="R9" s="8">
        <v>0</v>
      </c>
      <c r="S9" s="43">
        <v>0</v>
      </c>
      <c r="T9"/>
      <c r="U9" s="120"/>
    </row>
    <row r="10" spans="2:21" x14ac:dyDescent="0.35">
      <c r="B10" s="10"/>
      <c r="C10" s="11"/>
      <c r="D10" s="6" t="s">
        <v>65</v>
      </c>
      <c r="E10" s="9">
        <v>159.6</v>
      </c>
      <c r="F10" s="9">
        <v>0</v>
      </c>
      <c r="G10" s="9">
        <v>4</v>
      </c>
      <c r="H10" s="9">
        <v>3</v>
      </c>
      <c r="I10" s="9">
        <v>0</v>
      </c>
      <c r="J10" s="81">
        <v>7</v>
      </c>
      <c r="K10" s="9">
        <v>7</v>
      </c>
      <c r="L10" s="9">
        <v>39</v>
      </c>
      <c r="M10" s="8">
        <v>2.5062656641604009</v>
      </c>
      <c r="N10" s="8">
        <v>1.8796992481203008</v>
      </c>
      <c r="O10" s="8">
        <v>0</v>
      </c>
      <c r="P10" s="71">
        <v>4.3859649122807021</v>
      </c>
      <c r="Q10" s="8">
        <v>4.3859649122807021</v>
      </c>
      <c r="R10" s="8">
        <v>24.436090225563909</v>
      </c>
      <c r="S10" s="43">
        <v>1.75</v>
      </c>
      <c r="T10"/>
    </row>
    <row r="11" spans="2:21" x14ac:dyDescent="0.35">
      <c r="B11" s="10"/>
      <c r="C11" s="11"/>
      <c r="D11" s="6" t="s">
        <v>66</v>
      </c>
      <c r="E11" s="9">
        <v>220</v>
      </c>
      <c r="F11" s="7">
        <v>0</v>
      </c>
      <c r="G11" s="7">
        <v>3</v>
      </c>
      <c r="H11" s="7">
        <v>0</v>
      </c>
      <c r="I11" s="7">
        <v>0</v>
      </c>
      <c r="J11" s="72">
        <v>3</v>
      </c>
      <c r="K11" s="7">
        <v>11.5</v>
      </c>
      <c r="L11" s="7">
        <v>0</v>
      </c>
      <c r="M11" s="8">
        <v>1.3636363636363635</v>
      </c>
      <c r="N11" s="8">
        <v>0</v>
      </c>
      <c r="O11" s="8">
        <v>0</v>
      </c>
      <c r="P11" s="71">
        <v>1.3636363636363635</v>
      </c>
      <c r="Q11" s="8">
        <v>5.2272727272727275</v>
      </c>
      <c r="R11" s="8">
        <v>0</v>
      </c>
      <c r="S11" s="43">
        <v>3.8333333333333335</v>
      </c>
      <c r="T11"/>
    </row>
    <row r="12" spans="2:21" x14ac:dyDescent="0.35">
      <c r="B12" s="77"/>
      <c r="C12" s="78"/>
      <c r="D12" s="58" t="s">
        <v>106</v>
      </c>
      <c r="E12" s="59">
        <v>1894.6</v>
      </c>
      <c r="F12" s="60">
        <v>0</v>
      </c>
      <c r="G12" s="60">
        <v>33</v>
      </c>
      <c r="H12" s="60">
        <v>11</v>
      </c>
      <c r="I12" s="60">
        <v>6</v>
      </c>
      <c r="J12" s="60">
        <v>50</v>
      </c>
      <c r="K12" s="60">
        <v>170.5</v>
      </c>
      <c r="L12" s="60">
        <v>143</v>
      </c>
      <c r="M12" s="61">
        <v>1.7417924627889791</v>
      </c>
      <c r="N12" s="61">
        <v>0.58059748759632646</v>
      </c>
      <c r="O12" s="61">
        <v>0.31668953868890531</v>
      </c>
      <c r="P12" s="61">
        <v>2.6390794890742111</v>
      </c>
      <c r="Q12" s="61">
        <v>8.999261057743059</v>
      </c>
      <c r="R12" s="61">
        <v>7.5477673387522435</v>
      </c>
      <c r="S12" s="62">
        <v>5.166666666666667</v>
      </c>
      <c r="T12" s="172"/>
    </row>
    <row r="13" spans="2:21" x14ac:dyDescent="0.35">
      <c r="B13" s="77"/>
      <c r="C13" s="78"/>
      <c r="D13" s="58" t="s">
        <v>109</v>
      </c>
      <c r="E13" s="59">
        <v>9520</v>
      </c>
      <c r="F13" s="59">
        <v>1</v>
      </c>
      <c r="G13" s="59">
        <v>95</v>
      </c>
      <c r="H13" s="59">
        <v>76</v>
      </c>
      <c r="I13" s="59">
        <v>17</v>
      </c>
      <c r="J13" s="59">
        <v>189</v>
      </c>
      <c r="K13" s="59">
        <v>1030</v>
      </c>
      <c r="L13" s="59">
        <v>988</v>
      </c>
      <c r="M13" s="61">
        <v>0.99789915966386555</v>
      </c>
      <c r="N13" s="61">
        <v>0.79831932773109249</v>
      </c>
      <c r="O13" s="61">
        <v>0.17857142857142858</v>
      </c>
      <c r="P13" s="61">
        <v>1.9852941176470589</v>
      </c>
      <c r="Q13" s="61">
        <v>10.819327731092438</v>
      </c>
      <c r="R13" s="61">
        <v>10.378151260504202</v>
      </c>
      <c r="S13" s="62">
        <v>9.1150442477876101</v>
      </c>
    </row>
    <row r="14" spans="2:21" x14ac:dyDescent="0.35">
      <c r="B14" s="79"/>
      <c r="C14" s="80"/>
      <c r="D14" s="63" t="s">
        <v>16</v>
      </c>
      <c r="E14" s="64">
        <v>13913.83</v>
      </c>
      <c r="F14" s="64">
        <v>1</v>
      </c>
      <c r="G14" s="64">
        <v>115</v>
      </c>
      <c r="H14" s="64">
        <v>82</v>
      </c>
      <c r="I14" s="64">
        <v>36</v>
      </c>
      <c r="J14" s="64">
        <v>234</v>
      </c>
      <c r="K14" s="84">
        <v>1293</v>
      </c>
      <c r="L14" s="84">
        <v>1066</v>
      </c>
      <c r="M14" s="67">
        <v>0.82651577603003634</v>
      </c>
      <c r="N14" s="67">
        <v>0.58934168377793894</v>
      </c>
      <c r="O14" s="67">
        <v>0.25873537336592439</v>
      </c>
      <c r="P14" s="68">
        <v>1.6817799268785087</v>
      </c>
      <c r="Q14" s="67">
        <v>9.2929121600594513</v>
      </c>
      <c r="R14" s="67">
        <v>7.6614418891132061</v>
      </c>
      <c r="S14" s="69">
        <v>9.7218045112781954</v>
      </c>
    </row>
    <row r="16" spans="2:21" ht="26" x14ac:dyDescent="0.35">
      <c r="B16" s="50" t="s">
        <v>98</v>
      </c>
      <c r="C16" s="51"/>
      <c r="D16" s="51" t="s">
        <v>18</v>
      </c>
      <c r="E16" s="51" t="s">
        <v>7</v>
      </c>
      <c r="F16" s="51" t="s">
        <v>8</v>
      </c>
      <c r="G16" s="51" t="s">
        <v>9</v>
      </c>
      <c r="H16" s="51" t="s">
        <v>10</v>
      </c>
      <c r="I16" s="51" t="s">
        <v>11</v>
      </c>
      <c r="J16" s="51" t="s">
        <v>12</v>
      </c>
      <c r="K16" s="52" t="s">
        <v>107</v>
      </c>
      <c r="L16" s="52" t="s">
        <v>108</v>
      </c>
      <c r="M16" s="51" t="s">
        <v>0</v>
      </c>
      <c r="N16" s="51" t="s">
        <v>1</v>
      </c>
      <c r="O16" s="51" t="s">
        <v>2</v>
      </c>
      <c r="P16" s="51" t="s">
        <v>3</v>
      </c>
      <c r="Q16" s="51" t="s">
        <v>4</v>
      </c>
      <c r="R16" s="52" t="s">
        <v>5</v>
      </c>
      <c r="S16" s="53" t="s">
        <v>6</v>
      </c>
    </row>
    <row r="17" spans="2:19" ht="15" customHeight="1" x14ac:dyDescent="0.35">
      <c r="B17" s="10"/>
      <c r="C17" s="11"/>
      <c r="D17" s="6" t="s">
        <v>58</v>
      </c>
      <c r="E17" s="9">
        <v>168</v>
      </c>
      <c r="F17" s="7">
        <v>0</v>
      </c>
      <c r="G17" s="7">
        <v>1</v>
      </c>
      <c r="H17" s="7">
        <v>0</v>
      </c>
      <c r="I17" s="7">
        <v>2</v>
      </c>
      <c r="J17" s="72">
        <v>3</v>
      </c>
      <c r="K17" s="7">
        <v>7</v>
      </c>
      <c r="L17" s="7">
        <v>0</v>
      </c>
      <c r="M17" s="8">
        <v>0.59523809523809523</v>
      </c>
      <c r="N17" s="8">
        <v>0</v>
      </c>
      <c r="O17" s="8">
        <v>1.1904761904761905</v>
      </c>
      <c r="P17" s="71">
        <v>1.7857142857142858</v>
      </c>
      <c r="Q17" s="8">
        <v>4.166666666666667</v>
      </c>
      <c r="R17" s="8">
        <v>0</v>
      </c>
      <c r="S17" s="43">
        <v>7</v>
      </c>
    </row>
    <row r="18" spans="2:19" x14ac:dyDescent="0.35">
      <c r="B18" s="10"/>
      <c r="C18" s="11"/>
      <c r="D18" s="6" t="s">
        <v>59</v>
      </c>
      <c r="E18" s="9">
        <v>202</v>
      </c>
      <c r="F18" s="7">
        <v>0</v>
      </c>
      <c r="G18" s="7">
        <v>10</v>
      </c>
      <c r="H18" s="7">
        <v>1</v>
      </c>
      <c r="I18" s="7">
        <v>2</v>
      </c>
      <c r="J18" s="72">
        <v>13</v>
      </c>
      <c r="K18" s="7">
        <v>1</v>
      </c>
      <c r="L18" s="7">
        <v>76</v>
      </c>
      <c r="M18" s="8">
        <v>4.9504950495049505</v>
      </c>
      <c r="N18" s="8">
        <v>0.49504950495049505</v>
      </c>
      <c r="O18" s="8">
        <v>0.99009900990099009</v>
      </c>
      <c r="P18" s="71">
        <v>6.435643564356436</v>
      </c>
      <c r="Q18" s="8">
        <v>0.49504950495049505</v>
      </c>
      <c r="R18" s="8">
        <v>37.623762376237622</v>
      </c>
      <c r="S18" s="43">
        <v>0.1</v>
      </c>
    </row>
    <row r="19" spans="2:19" x14ac:dyDescent="0.35">
      <c r="B19" s="10"/>
      <c r="C19" s="11"/>
      <c r="D19" s="6" t="s">
        <v>60</v>
      </c>
      <c r="E19" s="9">
        <v>377</v>
      </c>
      <c r="F19" s="7">
        <v>0</v>
      </c>
      <c r="G19" s="7">
        <v>3</v>
      </c>
      <c r="H19" s="7">
        <v>7</v>
      </c>
      <c r="I19" s="7">
        <v>2</v>
      </c>
      <c r="J19" s="72">
        <v>12</v>
      </c>
      <c r="K19" s="7">
        <v>23</v>
      </c>
      <c r="L19" s="7">
        <v>0</v>
      </c>
      <c r="M19" s="8">
        <v>0.79575596816976124</v>
      </c>
      <c r="N19" s="8">
        <v>1.856763925729443</v>
      </c>
      <c r="O19" s="8">
        <v>0.5305039787798409</v>
      </c>
      <c r="P19" s="71">
        <v>3.183023872679045</v>
      </c>
      <c r="Q19" s="8">
        <v>6.1007957559681696</v>
      </c>
      <c r="R19" s="8">
        <v>0</v>
      </c>
      <c r="S19" s="43">
        <v>7.666666666666667</v>
      </c>
    </row>
    <row r="20" spans="2:19" x14ac:dyDescent="0.35">
      <c r="B20" s="10"/>
      <c r="C20" s="11"/>
      <c r="D20" s="6" t="s">
        <v>61</v>
      </c>
      <c r="E20" s="9">
        <v>127</v>
      </c>
      <c r="F20" s="7">
        <v>0</v>
      </c>
      <c r="G20" s="7">
        <v>3</v>
      </c>
      <c r="H20" s="7">
        <v>0</v>
      </c>
      <c r="I20" s="7">
        <v>3</v>
      </c>
      <c r="J20" s="72">
        <v>6</v>
      </c>
      <c r="K20" s="7">
        <v>67</v>
      </c>
      <c r="L20" s="7">
        <v>0</v>
      </c>
      <c r="M20" s="8">
        <v>2.3622047244094486</v>
      </c>
      <c r="N20" s="8">
        <v>0</v>
      </c>
      <c r="O20" s="8">
        <v>2.3622047244094486</v>
      </c>
      <c r="P20" s="71">
        <v>4.7244094488188972</v>
      </c>
      <c r="Q20" s="8">
        <v>52.755905511811022</v>
      </c>
      <c r="R20" s="8">
        <v>0</v>
      </c>
      <c r="S20" s="43">
        <v>22.333333333333332</v>
      </c>
    </row>
    <row r="21" spans="2:19" x14ac:dyDescent="0.35">
      <c r="B21" s="10"/>
      <c r="C21" s="11"/>
      <c r="D21" s="6" t="s">
        <v>53</v>
      </c>
      <c r="E21" s="173">
        <v>160</v>
      </c>
      <c r="F21" s="7">
        <v>0</v>
      </c>
      <c r="G21" s="7">
        <v>2</v>
      </c>
      <c r="H21" s="7">
        <v>4</v>
      </c>
      <c r="I21" s="7">
        <v>0</v>
      </c>
      <c r="J21" s="72">
        <v>6</v>
      </c>
      <c r="K21" s="7">
        <v>6</v>
      </c>
      <c r="L21" s="7">
        <v>60</v>
      </c>
      <c r="M21" s="8">
        <v>1.25</v>
      </c>
      <c r="N21" s="8">
        <v>2.5</v>
      </c>
      <c r="O21" s="8">
        <v>0</v>
      </c>
      <c r="P21" s="71">
        <v>3.75</v>
      </c>
      <c r="Q21" s="8">
        <v>3.75</v>
      </c>
      <c r="R21" s="8">
        <v>37.5</v>
      </c>
      <c r="S21" s="43">
        <v>3</v>
      </c>
    </row>
    <row r="22" spans="2:19" x14ac:dyDescent="0.35">
      <c r="B22" s="10"/>
      <c r="C22" s="11"/>
      <c r="D22" s="6" t="s">
        <v>62</v>
      </c>
      <c r="E22" s="9">
        <v>130</v>
      </c>
      <c r="F22" s="7">
        <v>0</v>
      </c>
      <c r="G22" s="7">
        <v>3</v>
      </c>
      <c r="H22" s="7">
        <v>0</v>
      </c>
      <c r="I22" s="7">
        <v>1</v>
      </c>
      <c r="J22" s="72">
        <v>4</v>
      </c>
      <c r="K22" s="7">
        <v>3</v>
      </c>
      <c r="L22" s="7">
        <v>0</v>
      </c>
      <c r="M22" s="8">
        <v>2.3076923076923075</v>
      </c>
      <c r="N22" s="8">
        <v>0</v>
      </c>
      <c r="O22" s="8">
        <v>0.76923076923076927</v>
      </c>
      <c r="P22" s="71">
        <v>3.0769230769230771</v>
      </c>
      <c r="Q22" s="8">
        <v>2.3076923076923075</v>
      </c>
      <c r="R22" s="8">
        <v>0</v>
      </c>
      <c r="S22" s="43">
        <v>1</v>
      </c>
    </row>
    <row r="23" spans="2:19" x14ac:dyDescent="0.35">
      <c r="B23" s="10"/>
      <c r="C23" s="11"/>
      <c r="D23" s="6" t="s">
        <v>63</v>
      </c>
      <c r="E23" s="9">
        <v>159</v>
      </c>
      <c r="F23" s="7">
        <v>0</v>
      </c>
      <c r="G23" s="7">
        <v>1</v>
      </c>
      <c r="H23" s="7">
        <v>2</v>
      </c>
      <c r="I23" s="7">
        <v>1</v>
      </c>
      <c r="J23" s="72">
        <v>4</v>
      </c>
      <c r="K23" s="7">
        <v>37</v>
      </c>
      <c r="L23" s="7">
        <v>24</v>
      </c>
      <c r="M23" s="8">
        <v>0.62893081761006286</v>
      </c>
      <c r="N23" s="8">
        <v>1.2578616352201257</v>
      </c>
      <c r="O23" s="8">
        <v>0.62893081761006286</v>
      </c>
      <c r="P23" s="71">
        <v>2.5157232704402515</v>
      </c>
      <c r="Q23" s="8">
        <v>23.270440251572328</v>
      </c>
      <c r="R23" s="8">
        <v>15.09433962264151</v>
      </c>
      <c r="S23" s="43">
        <v>37</v>
      </c>
    </row>
    <row r="24" spans="2:19" x14ac:dyDescent="0.35">
      <c r="B24" s="10"/>
      <c r="C24" s="11"/>
      <c r="D24" s="6" t="s">
        <v>64</v>
      </c>
      <c r="E24" s="9">
        <v>397</v>
      </c>
      <c r="F24" s="7">
        <v>0</v>
      </c>
      <c r="G24" s="7">
        <v>4</v>
      </c>
      <c r="H24" s="7">
        <v>0</v>
      </c>
      <c r="I24" s="7">
        <v>1</v>
      </c>
      <c r="J24" s="72">
        <v>5</v>
      </c>
      <c r="K24" s="7">
        <v>42</v>
      </c>
      <c r="L24" s="7">
        <v>5</v>
      </c>
      <c r="M24" s="8">
        <v>1.0075566750629723</v>
      </c>
      <c r="N24" s="8">
        <v>0</v>
      </c>
      <c r="O24" s="8">
        <v>0.25188916876574308</v>
      </c>
      <c r="P24" s="71">
        <v>1.2594458438287153</v>
      </c>
      <c r="Q24" s="8">
        <v>10.57934508816121</v>
      </c>
      <c r="R24" s="8">
        <v>1.2594458438287153</v>
      </c>
      <c r="S24" s="43">
        <v>10.5</v>
      </c>
    </row>
    <row r="25" spans="2:19" x14ac:dyDescent="0.35">
      <c r="B25" s="10"/>
      <c r="C25" s="11"/>
      <c r="D25" s="6" t="s">
        <v>65</v>
      </c>
      <c r="E25" s="9">
        <v>154</v>
      </c>
      <c r="F25" s="7">
        <v>0</v>
      </c>
      <c r="G25" s="7">
        <v>1</v>
      </c>
      <c r="H25" s="7">
        <v>0</v>
      </c>
      <c r="I25" s="7">
        <v>2</v>
      </c>
      <c r="J25" s="72">
        <v>3</v>
      </c>
      <c r="K25" s="7">
        <v>2</v>
      </c>
      <c r="L25" s="7">
        <v>0</v>
      </c>
      <c r="M25" s="8">
        <v>0.64935064935064934</v>
      </c>
      <c r="N25" s="8">
        <v>0</v>
      </c>
      <c r="O25" s="8">
        <v>1.2987012987012987</v>
      </c>
      <c r="P25" s="71">
        <v>1.948051948051948</v>
      </c>
      <c r="Q25" s="8">
        <v>1.2987012987012987</v>
      </c>
      <c r="R25" s="8">
        <v>0</v>
      </c>
      <c r="S25" s="43">
        <v>2</v>
      </c>
    </row>
    <row r="26" spans="2:19" x14ac:dyDescent="0.35">
      <c r="B26" s="10"/>
      <c r="C26" s="11"/>
      <c r="D26" s="6" t="s">
        <v>66</v>
      </c>
      <c r="E26" s="9">
        <v>270</v>
      </c>
      <c r="F26" s="7">
        <v>0</v>
      </c>
      <c r="G26" s="7">
        <v>0</v>
      </c>
      <c r="H26" s="7">
        <v>1</v>
      </c>
      <c r="I26" s="7">
        <v>1</v>
      </c>
      <c r="J26" s="72">
        <v>2</v>
      </c>
      <c r="K26" s="7">
        <v>0</v>
      </c>
      <c r="L26" s="7">
        <v>10</v>
      </c>
      <c r="M26" s="8">
        <v>0</v>
      </c>
      <c r="N26" s="8">
        <v>0.37037037037037035</v>
      </c>
      <c r="O26" s="8">
        <v>0.37037037037037035</v>
      </c>
      <c r="P26" s="71">
        <v>0.7407407407407407</v>
      </c>
      <c r="Q26" s="8">
        <v>0</v>
      </c>
      <c r="R26" s="8">
        <v>3.7037037037037037</v>
      </c>
      <c r="S26" s="43">
        <v>0</v>
      </c>
    </row>
    <row r="27" spans="2:19" x14ac:dyDescent="0.35">
      <c r="B27" s="77"/>
      <c r="C27" s="78"/>
      <c r="D27" s="58" t="s">
        <v>106</v>
      </c>
      <c r="E27" s="59">
        <v>1324</v>
      </c>
      <c r="F27" s="60">
        <v>0</v>
      </c>
      <c r="G27" s="60">
        <v>23</v>
      </c>
      <c r="H27" s="60">
        <v>9</v>
      </c>
      <c r="I27" s="60">
        <v>11</v>
      </c>
      <c r="J27" s="60">
        <v>43</v>
      </c>
      <c r="K27" s="60">
        <v>133</v>
      </c>
      <c r="L27" s="60">
        <v>167</v>
      </c>
      <c r="M27" s="61">
        <v>1.7371601208459215</v>
      </c>
      <c r="N27" s="61">
        <v>0.6797583081570997</v>
      </c>
      <c r="O27" s="61">
        <v>0.8308157099697886</v>
      </c>
      <c r="P27" s="61">
        <v>3.2477341389728096</v>
      </c>
      <c r="Q27" s="61">
        <v>10.045317220543806</v>
      </c>
      <c r="R27" s="61">
        <v>12.613293051359516</v>
      </c>
      <c r="S27" s="62">
        <v>5.7826086956521738</v>
      </c>
    </row>
    <row r="28" spans="2:19" x14ac:dyDescent="0.35">
      <c r="B28" s="77"/>
      <c r="C28" s="78"/>
      <c r="D28" s="58" t="s">
        <v>109</v>
      </c>
      <c r="E28" s="59">
        <v>7945</v>
      </c>
      <c r="F28" s="60">
        <v>0</v>
      </c>
      <c r="G28" s="60">
        <v>75</v>
      </c>
      <c r="H28" s="60">
        <v>38</v>
      </c>
      <c r="I28" s="60">
        <v>54</v>
      </c>
      <c r="J28" s="60">
        <v>167</v>
      </c>
      <c r="K28" s="60">
        <v>685</v>
      </c>
      <c r="L28" s="60">
        <v>521</v>
      </c>
      <c r="M28" s="61">
        <v>0.94398993077407178</v>
      </c>
      <c r="N28" s="61">
        <v>0.47828823159219636</v>
      </c>
      <c r="O28" s="61">
        <v>0.67967275015733164</v>
      </c>
      <c r="P28" s="61">
        <v>2.1019509125235998</v>
      </c>
      <c r="Q28" s="61">
        <v>8.6217747010698549</v>
      </c>
      <c r="R28" s="61">
        <v>6.5575833857772183</v>
      </c>
      <c r="S28" s="62">
        <v>9.1333333333333329</v>
      </c>
    </row>
    <row r="29" spans="2:19" x14ac:dyDescent="0.35">
      <c r="B29" s="79"/>
      <c r="C29" s="80"/>
      <c r="D29" s="63" t="s">
        <v>16</v>
      </c>
      <c r="E29" s="64">
        <v>12495.49</v>
      </c>
      <c r="F29" s="65">
        <v>0</v>
      </c>
      <c r="G29" s="65">
        <v>105</v>
      </c>
      <c r="H29" s="65">
        <v>53</v>
      </c>
      <c r="I29" s="65">
        <v>75</v>
      </c>
      <c r="J29" s="65">
        <v>233</v>
      </c>
      <c r="K29" s="66">
        <v>1150</v>
      </c>
      <c r="L29" s="66">
        <v>656</v>
      </c>
      <c r="M29" s="67">
        <v>0.84030318138784477</v>
      </c>
      <c r="N29" s="67">
        <v>0.42415303441481689</v>
      </c>
      <c r="O29" s="67">
        <v>0.60021655813417485</v>
      </c>
      <c r="P29" s="68">
        <v>1.8646727739368363</v>
      </c>
      <c r="Q29" s="67">
        <v>9.2033205580573476</v>
      </c>
      <c r="R29" s="67">
        <v>5.2498941618135824</v>
      </c>
      <c r="S29" s="69">
        <v>10.952380952380953</v>
      </c>
    </row>
    <row r="31" spans="2:19" ht="26" x14ac:dyDescent="0.35">
      <c r="B31" s="50" t="s">
        <v>101</v>
      </c>
      <c r="C31" s="51"/>
      <c r="D31" s="51" t="s">
        <v>18</v>
      </c>
      <c r="E31" s="51" t="s">
        <v>7</v>
      </c>
      <c r="F31" s="51" t="s">
        <v>8</v>
      </c>
      <c r="G31" s="51" t="s">
        <v>9</v>
      </c>
      <c r="H31" s="51" t="s">
        <v>10</v>
      </c>
      <c r="I31" s="51" t="s">
        <v>11</v>
      </c>
      <c r="J31" s="51" t="s">
        <v>12</v>
      </c>
      <c r="K31" s="52" t="s">
        <v>107</v>
      </c>
      <c r="L31" s="52" t="s">
        <v>108</v>
      </c>
      <c r="M31" s="51" t="s">
        <v>0</v>
      </c>
      <c r="N31" s="51" t="s">
        <v>1</v>
      </c>
      <c r="O31" s="51" t="s">
        <v>2</v>
      </c>
      <c r="P31" s="51" t="s">
        <v>3</v>
      </c>
      <c r="Q31" s="51" t="s">
        <v>4</v>
      </c>
      <c r="R31" s="52" t="s">
        <v>5</v>
      </c>
      <c r="S31" s="53" t="s">
        <v>6</v>
      </c>
    </row>
    <row r="32" spans="2:19" ht="15" customHeight="1" x14ac:dyDescent="0.35">
      <c r="B32" s="10"/>
      <c r="C32" s="11"/>
      <c r="D32" s="6" t="s">
        <v>58</v>
      </c>
      <c r="E32" s="9">
        <v>159</v>
      </c>
      <c r="F32" s="7">
        <v>0</v>
      </c>
      <c r="G32" s="7">
        <v>1</v>
      </c>
      <c r="H32" s="7">
        <v>1</v>
      </c>
      <c r="I32" s="7">
        <v>0</v>
      </c>
      <c r="J32" s="72">
        <v>2</v>
      </c>
      <c r="K32" s="7">
        <v>19</v>
      </c>
      <c r="L32" s="7">
        <v>19</v>
      </c>
      <c r="M32" s="8">
        <v>0.62893081761006286</v>
      </c>
      <c r="N32" s="8">
        <v>0.62893081761006286</v>
      </c>
      <c r="O32" s="8">
        <v>0</v>
      </c>
      <c r="P32" s="71">
        <v>1.2578616352201257</v>
      </c>
      <c r="Q32" s="8">
        <v>11.949685534591195</v>
      </c>
      <c r="R32" s="8">
        <v>11.949685534591195</v>
      </c>
      <c r="S32" s="43">
        <v>19</v>
      </c>
    </row>
    <row r="33" spans="2:19" x14ac:dyDescent="0.35">
      <c r="B33" s="10"/>
      <c r="C33" s="11"/>
      <c r="D33" s="6" t="s">
        <v>59</v>
      </c>
      <c r="E33" s="9">
        <v>165</v>
      </c>
      <c r="F33" s="7">
        <v>0</v>
      </c>
      <c r="G33" s="7">
        <v>4</v>
      </c>
      <c r="H33" s="7">
        <v>0</v>
      </c>
      <c r="I33" s="7">
        <v>1</v>
      </c>
      <c r="J33" s="72">
        <v>5</v>
      </c>
      <c r="K33" s="7">
        <v>22</v>
      </c>
      <c r="L33" s="7">
        <v>0</v>
      </c>
      <c r="M33" s="8">
        <v>2.4242424242424243</v>
      </c>
      <c r="N33" s="8">
        <v>0</v>
      </c>
      <c r="O33" s="8">
        <v>0.60606060606060608</v>
      </c>
      <c r="P33" s="71">
        <v>3.0303030303030303</v>
      </c>
      <c r="Q33" s="8">
        <v>13.333333333333334</v>
      </c>
      <c r="R33" s="8">
        <v>0</v>
      </c>
      <c r="S33" s="43">
        <v>5.5</v>
      </c>
    </row>
    <row r="34" spans="2:19" x14ac:dyDescent="0.35">
      <c r="B34" s="10"/>
      <c r="C34" s="11"/>
      <c r="D34" s="6" t="s">
        <v>60</v>
      </c>
      <c r="E34" s="9">
        <v>235</v>
      </c>
      <c r="F34" s="7">
        <v>0</v>
      </c>
      <c r="G34" s="7">
        <v>2</v>
      </c>
      <c r="H34" s="7">
        <v>2</v>
      </c>
      <c r="I34" s="7">
        <v>1</v>
      </c>
      <c r="J34" s="72">
        <v>5</v>
      </c>
      <c r="K34" s="7">
        <v>0</v>
      </c>
      <c r="L34" s="7">
        <v>0</v>
      </c>
      <c r="M34" s="8">
        <v>0.85106382978723405</v>
      </c>
      <c r="N34" s="8">
        <v>0.85106382978723405</v>
      </c>
      <c r="O34" s="8">
        <v>0.42553191489361702</v>
      </c>
      <c r="P34" s="71">
        <v>2.1276595744680851</v>
      </c>
      <c r="Q34" s="8">
        <v>0</v>
      </c>
      <c r="R34" s="8">
        <v>0</v>
      </c>
      <c r="S34" s="43">
        <v>0</v>
      </c>
    </row>
    <row r="35" spans="2:19" x14ac:dyDescent="0.35">
      <c r="B35" s="10"/>
      <c r="C35" s="11"/>
      <c r="D35" s="6" t="s">
        <v>61</v>
      </c>
      <c r="E35" s="9">
        <v>137</v>
      </c>
      <c r="F35" s="7">
        <v>0</v>
      </c>
      <c r="G35" s="7">
        <v>3</v>
      </c>
      <c r="H35" s="7">
        <v>1</v>
      </c>
      <c r="I35" s="7">
        <v>0</v>
      </c>
      <c r="J35" s="72">
        <v>4</v>
      </c>
      <c r="K35" s="7">
        <v>16</v>
      </c>
      <c r="L35" s="7">
        <v>11</v>
      </c>
      <c r="M35" s="8">
        <v>2.1897810218978102</v>
      </c>
      <c r="N35" s="8">
        <v>0.72992700729927007</v>
      </c>
      <c r="O35" s="8">
        <v>0</v>
      </c>
      <c r="P35" s="71">
        <v>2.9197080291970803</v>
      </c>
      <c r="Q35" s="8">
        <v>11.678832116788321</v>
      </c>
      <c r="R35" s="8">
        <v>8.0291970802919703</v>
      </c>
      <c r="S35" s="43">
        <v>5.333333333333333</v>
      </c>
    </row>
    <row r="36" spans="2:19" x14ac:dyDescent="0.35">
      <c r="B36" s="10"/>
      <c r="C36" s="11"/>
      <c r="D36" s="6" t="s">
        <v>53</v>
      </c>
      <c r="E36" s="9">
        <v>110</v>
      </c>
      <c r="F36" s="7">
        <v>0</v>
      </c>
      <c r="G36" s="7">
        <v>1</v>
      </c>
      <c r="H36" s="7">
        <v>1</v>
      </c>
      <c r="I36" s="7">
        <v>1</v>
      </c>
      <c r="J36" s="72">
        <v>3</v>
      </c>
      <c r="K36" s="7">
        <v>5</v>
      </c>
      <c r="L36" s="7">
        <v>8</v>
      </c>
      <c r="M36" s="8">
        <v>0.90909090909090906</v>
      </c>
      <c r="N36" s="8">
        <v>0.90909090909090906</v>
      </c>
      <c r="O36" s="8">
        <v>0.90909090909090906</v>
      </c>
      <c r="P36" s="71">
        <v>2.7272727272727271</v>
      </c>
      <c r="Q36" s="8">
        <v>4.5454545454545459</v>
      </c>
      <c r="R36" s="8">
        <v>7.2727272727272725</v>
      </c>
      <c r="S36" s="43">
        <v>5</v>
      </c>
    </row>
    <row r="37" spans="2:19" x14ac:dyDescent="0.35">
      <c r="B37" s="10"/>
      <c r="C37" s="11"/>
      <c r="D37" s="6" t="s">
        <v>62</v>
      </c>
      <c r="E37" s="9">
        <v>129</v>
      </c>
      <c r="F37" s="7">
        <v>0</v>
      </c>
      <c r="G37" s="7">
        <v>2</v>
      </c>
      <c r="H37" s="7">
        <v>2</v>
      </c>
      <c r="I37" s="7">
        <v>2</v>
      </c>
      <c r="J37" s="72">
        <v>6</v>
      </c>
      <c r="K37" s="7">
        <v>5</v>
      </c>
      <c r="L37" s="7">
        <v>5</v>
      </c>
      <c r="M37" s="8">
        <v>1.5503875968992249</v>
      </c>
      <c r="N37" s="8">
        <v>1.5503875968992249</v>
      </c>
      <c r="O37" s="8">
        <v>1.5503875968992249</v>
      </c>
      <c r="P37" s="71">
        <v>4.6511627906976747</v>
      </c>
      <c r="Q37" s="8">
        <v>3.8759689922480618</v>
      </c>
      <c r="R37" s="8">
        <v>3.8759689922480618</v>
      </c>
      <c r="S37" s="43">
        <v>2.5</v>
      </c>
    </row>
    <row r="38" spans="2:19" x14ac:dyDescent="0.35">
      <c r="B38" s="10"/>
      <c r="C38" s="11"/>
      <c r="D38" s="6" t="s">
        <v>63</v>
      </c>
      <c r="E38" s="9">
        <v>157</v>
      </c>
      <c r="F38" s="7">
        <v>0</v>
      </c>
      <c r="G38" s="7">
        <v>1</v>
      </c>
      <c r="H38" s="7">
        <v>0</v>
      </c>
      <c r="I38" s="7">
        <v>0</v>
      </c>
      <c r="J38" s="72">
        <v>1</v>
      </c>
      <c r="K38" s="7">
        <v>0</v>
      </c>
      <c r="L38" s="7">
        <v>0</v>
      </c>
      <c r="M38" s="8">
        <v>0.63694267515923564</v>
      </c>
      <c r="N38" s="8">
        <v>0</v>
      </c>
      <c r="O38" s="8">
        <v>0</v>
      </c>
      <c r="P38" s="71">
        <v>0.63694267515923564</v>
      </c>
      <c r="Q38" s="8">
        <v>0</v>
      </c>
      <c r="R38" s="8">
        <v>0</v>
      </c>
      <c r="S38" s="43">
        <v>0</v>
      </c>
    </row>
    <row r="39" spans="2:19" x14ac:dyDescent="0.35">
      <c r="B39" s="10"/>
      <c r="C39" s="11"/>
      <c r="D39" s="6" t="s">
        <v>64</v>
      </c>
      <c r="E39" s="9">
        <v>225</v>
      </c>
      <c r="F39" s="7">
        <v>0</v>
      </c>
      <c r="G39" s="7">
        <v>3</v>
      </c>
      <c r="H39" s="7">
        <v>0</v>
      </c>
      <c r="I39" s="7">
        <v>0</v>
      </c>
      <c r="J39" s="72">
        <v>3</v>
      </c>
      <c r="K39" s="7">
        <v>31</v>
      </c>
      <c r="L39" s="7">
        <v>31</v>
      </c>
      <c r="M39" s="8">
        <v>1.3333333333333333</v>
      </c>
      <c r="N39" s="8">
        <v>0</v>
      </c>
      <c r="O39" s="8">
        <v>0</v>
      </c>
      <c r="P39" s="71">
        <v>1.3333333333333333</v>
      </c>
      <c r="Q39" s="8">
        <v>13.777777777777779</v>
      </c>
      <c r="R39" s="8">
        <v>13.777777777777779</v>
      </c>
      <c r="S39" s="43">
        <v>10.333333333333334</v>
      </c>
    </row>
    <row r="40" spans="2:19" x14ac:dyDescent="0.35">
      <c r="B40" s="10"/>
      <c r="C40" s="11"/>
      <c r="D40" s="6" t="s">
        <v>65</v>
      </c>
      <c r="E40" s="9">
        <v>153</v>
      </c>
      <c r="F40" s="7">
        <v>0</v>
      </c>
      <c r="G40" s="7">
        <v>0</v>
      </c>
      <c r="H40" s="7">
        <v>0</v>
      </c>
      <c r="I40" s="7">
        <v>0</v>
      </c>
      <c r="J40" s="72">
        <v>0</v>
      </c>
      <c r="K40" s="7">
        <v>0</v>
      </c>
      <c r="L40" s="7">
        <v>0</v>
      </c>
      <c r="M40" s="8">
        <v>0</v>
      </c>
      <c r="N40" s="8">
        <v>0</v>
      </c>
      <c r="O40" s="8">
        <v>0</v>
      </c>
      <c r="P40" s="71">
        <v>0</v>
      </c>
      <c r="Q40" s="8">
        <v>0</v>
      </c>
      <c r="R40" s="8">
        <v>0</v>
      </c>
      <c r="S40" s="43">
        <v>0</v>
      </c>
    </row>
    <row r="41" spans="2:19" x14ac:dyDescent="0.35">
      <c r="B41" s="10"/>
      <c r="C41" s="11"/>
      <c r="D41" s="6" t="s">
        <v>66</v>
      </c>
      <c r="E41" s="9">
        <v>210</v>
      </c>
      <c r="F41" s="7">
        <v>0</v>
      </c>
      <c r="G41" s="7">
        <v>4</v>
      </c>
      <c r="H41" s="7">
        <v>0</v>
      </c>
      <c r="I41" s="7">
        <v>1</v>
      </c>
      <c r="J41" s="72">
        <v>5</v>
      </c>
      <c r="K41" s="7">
        <v>36</v>
      </c>
      <c r="L41" s="7">
        <v>0</v>
      </c>
      <c r="M41" s="8">
        <v>1.9047619047619047</v>
      </c>
      <c r="N41" s="8">
        <v>0</v>
      </c>
      <c r="O41" s="8">
        <v>0.47619047619047616</v>
      </c>
      <c r="P41" s="71">
        <v>2.3809523809523809</v>
      </c>
      <c r="Q41" s="8">
        <v>17.142857142857142</v>
      </c>
      <c r="R41" s="8">
        <v>0</v>
      </c>
      <c r="S41" s="43">
        <v>9</v>
      </c>
    </row>
    <row r="42" spans="2:19" x14ac:dyDescent="0.35">
      <c r="B42" s="77"/>
      <c r="C42" s="78"/>
      <c r="D42" s="58" t="s">
        <v>106</v>
      </c>
      <c r="E42" s="59">
        <v>1680</v>
      </c>
      <c r="F42" s="60">
        <v>0</v>
      </c>
      <c r="G42" s="60">
        <v>21</v>
      </c>
      <c r="H42" s="60">
        <v>7</v>
      </c>
      <c r="I42" s="60">
        <v>6</v>
      </c>
      <c r="J42" s="60">
        <v>34</v>
      </c>
      <c r="K42" s="60">
        <v>134</v>
      </c>
      <c r="L42" s="60">
        <v>74</v>
      </c>
      <c r="M42" s="61">
        <v>1.25</v>
      </c>
      <c r="N42" s="61">
        <v>0.41666666666666669</v>
      </c>
      <c r="O42" s="61">
        <v>0.35714285714285715</v>
      </c>
      <c r="P42" s="61">
        <v>2.0238095238095237</v>
      </c>
      <c r="Q42" s="61">
        <v>7.9761904761904754</v>
      </c>
      <c r="R42" s="61">
        <v>4.4047619047619051</v>
      </c>
      <c r="S42" s="62">
        <v>6.3809523809523814</v>
      </c>
    </row>
    <row r="43" spans="2:19" x14ac:dyDescent="0.35">
      <c r="B43" s="77"/>
      <c r="C43" s="78"/>
      <c r="D43" s="58" t="s">
        <v>109</v>
      </c>
      <c r="E43" s="59">
        <v>8048.32</v>
      </c>
      <c r="F43" s="60">
        <v>0</v>
      </c>
      <c r="G43" s="60">
        <v>69</v>
      </c>
      <c r="H43" s="60">
        <v>38</v>
      </c>
      <c r="I43" s="60">
        <v>46</v>
      </c>
      <c r="J43" s="60">
        <v>153</v>
      </c>
      <c r="K43" s="60">
        <v>553</v>
      </c>
      <c r="L43" s="60">
        <v>539.5</v>
      </c>
      <c r="M43" s="61">
        <v>0.85732177647012042</v>
      </c>
      <c r="N43" s="61">
        <v>0.47214822472267504</v>
      </c>
      <c r="O43" s="61">
        <v>0.57154785098008032</v>
      </c>
      <c r="P43" s="61">
        <v>1.901017852172876</v>
      </c>
      <c r="Q43" s="61">
        <v>6.8709991650431403</v>
      </c>
      <c r="R43" s="61">
        <v>6.7032622957337678</v>
      </c>
      <c r="S43" s="62">
        <v>8.0144927536231876</v>
      </c>
    </row>
    <row r="44" spans="2:19" x14ac:dyDescent="0.35">
      <c r="B44" s="79"/>
      <c r="C44" s="80"/>
      <c r="D44" s="63" t="s">
        <v>16</v>
      </c>
      <c r="E44" s="64">
        <v>11998.67</v>
      </c>
      <c r="F44" s="65">
        <v>0</v>
      </c>
      <c r="G44" s="65">
        <v>89</v>
      </c>
      <c r="H44" s="65">
        <v>50</v>
      </c>
      <c r="I44" s="65">
        <v>61</v>
      </c>
      <c r="J44" s="65">
        <v>200</v>
      </c>
      <c r="K44" s="66">
        <v>813</v>
      </c>
      <c r="L44" s="66">
        <v>700.5</v>
      </c>
      <c r="M44" s="67">
        <v>0.74174887716721938</v>
      </c>
      <c r="N44" s="67">
        <v>0.41671285234113448</v>
      </c>
      <c r="O44" s="67">
        <v>0.50838967985618411</v>
      </c>
      <c r="P44" s="68">
        <v>1.6668514093645379</v>
      </c>
      <c r="Q44" s="67">
        <v>6.7757509790668466</v>
      </c>
      <c r="R44" s="67">
        <v>5.8381470612992938</v>
      </c>
      <c r="S44" s="69">
        <v>9.1348314606741567</v>
      </c>
    </row>
    <row r="46" spans="2:19" ht="26" x14ac:dyDescent="0.35">
      <c r="B46" s="50" t="s">
        <v>100</v>
      </c>
      <c r="C46" s="51"/>
      <c r="D46" s="51" t="s">
        <v>18</v>
      </c>
      <c r="E46" s="51" t="s">
        <v>7</v>
      </c>
      <c r="F46" s="51" t="s">
        <v>8</v>
      </c>
      <c r="G46" s="51" t="s">
        <v>9</v>
      </c>
      <c r="H46" s="51" t="s">
        <v>10</v>
      </c>
      <c r="I46" s="51" t="s">
        <v>11</v>
      </c>
      <c r="J46" s="51" t="s">
        <v>12</v>
      </c>
      <c r="K46" s="52" t="s">
        <v>107</v>
      </c>
      <c r="L46" s="52" t="s">
        <v>108</v>
      </c>
      <c r="M46" s="51" t="s">
        <v>0</v>
      </c>
      <c r="N46" s="51" t="s">
        <v>1</v>
      </c>
      <c r="O46" s="51" t="s">
        <v>2</v>
      </c>
      <c r="P46" s="51" t="s">
        <v>3</v>
      </c>
      <c r="Q46" s="51" t="s">
        <v>4</v>
      </c>
      <c r="R46" s="52" t="s">
        <v>5</v>
      </c>
      <c r="S46" s="53" t="s">
        <v>6</v>
      </c>
    </row>
    <row r="47" spans="2:19" ht="15" customHeight="1" x14ac:dyDescent="0.35">
      <c r="B47" s="10"/>
      <c r="C47" s="11"/>
      <c r="D47" s="6" t="s">
        <v>58</v>
      </c>
      <c r="E47" s="9">
        <v>144</v>
      </c>
      <c r="F47" s="9">
        <v>0</v>
      </c>
      <c r="G47" s="9">
        <v>6</v>
      </c>
      <c r="H47" s="9">
        <v>1</v>
      </c>
      <c r="I47" s="9">
        <v>1</v>
      </c>
      <c r="J47" s="81">
        <v>8</v>
      </c>
      <c r="K47" s="9">
        <v>30</v>
      </c>
      <c r="L47" s="9">
        <v>10</v>
      </c>
      <c r="M47" s="8">
        <v>4.166666666666667</v>
      </c>
      <c r="N47" s="8">
        <v>0.69444444444444442</v>
      </c>
      <c r="O47" s="8">
        <v>0.69444444444444442</v>
      </c>
      <c r="P47" s="71">
        <v>5.5555555555555554</v>
      </c>
      <c r="Q47" s="8">
        <v>20.833333333333336</v>
      </c>
      <c r="R47" s="8">
        <v>6.9444444444444446</v>
      </c>
      <c r="S47" s="43">
        <v>5</v>
      </c>
    </row>
    <row r="48" spans="2:19" x14ac:dyDescent="0.35">
      <c r="B48" s="10"/>
      <c r="C48" s="11"/>
      <c r="D48" s="6" t="s">
        <v>67</v>
      </c>
      <c r="E48" s="9">
        <v>199</v>
      </c>
      <c r="F48" s="9">
        <v>0</v>
      </c>
      <c r="G48" s="9">
        <v>0</v>
      </c>
      <c r="H48" s="9">
        <v>0</v>
      </c>
      <c r="I48" s="9">
        <v>0</v>
      </c>
      <c r="J48" s="81">
        <v>0</v>
      </c>
      <c r="K48" s="9">
        <v>0</v>
      </c>
      <c r="L48" s="9">
        <v>0</v>
      </c>
      <c r="M48" s="8">
        <v>0</v>
      </c>
      <c r="N48" s="8">
        <v>0</v>
      </c>
      <c r="O48" s="8">
        <v>0</v>
      </c>
      <c r="P48" s="71">
        <v>0</v>
      </c>
      <c r="Q48" s="8">
        <v>0</v>
      </c>
      <c r="R48" s="8">
        <v>0</v>
      </c>
      <c r="S48" s="43">
        <v>0</v>
      </c>
    </row>
    <row r="49" spans="2:19" x14ac:dyDescent="0.35">
      <c r="B49" s="10"/>
      <c r="C49" s="11"/>
      <c r="D49" s="6" t="s">
        <v>59</v>
      </c>
      <c r="E49" s="9">
        <v>172</v>
      </c>
      <c r="F49" s="9">
        <v>0</v>
      </c>
      <c r="G49" s="9">
        <v>4</v>
      </c>
      <c r="H49" s="9">
        <v>0</v>
      </c>
      <c r="I49" s="9">
        <v>2</v>
      </c>
      <c r="J49" s="81">
        <v>6</v>
      </c>
      <c r="K49" s="9">
        <v>42</v>
      </c>
      <c r="L49" s="9">
        <v>0</v>
      </c>
      <c r="M49" s="8">
        <v>2.3255813953488373</v>
      </c>
      <c r="N49" s="8">
        <v>0</v>
      </c>
      <c r="O49" s="8">
        <v>1.1627906976744187</v>
      </c>
      <c r="P49" s="71">
        <v>3.4883720930232558</v>
      </c>
      <c r="Q49" s="8">
        <v>24.418604651162788</v>
      </c>
      <c r="R49" s="8">
        <v>0</v>
      </c>
      <c r="S49" s="43">
        <v>10.5</v>
      </c>
    </row>
    <row r="50" spans="2:19" x14ac:dyDescent="0.35">
      <c r="B50" s="10"/>
      <c r="C50" s="11"/>
      <c r="D50" s="6" t="s">
        <v>60</v>
      </c>
      <c r="E50" s="9">
        <v>230</v>
      </c>
      <c r="F50" s="9">
        <v>0</v>
      </c>
      <c r="G50" s="9">
        <v>2</v>
      </c>
      <c r="H50" s="9">
        <v>1</v>
      </c>
      <c r="I50" s="9">
        <v>8</v>
      </c>
      <c r="J50" s="81">
        <v>11</v>
      </c>
      <c r="K50" s="9">
        <v>4</v>
      </c>
      <c r="L50" s="9">
        <v>13</v>
      </c>
      <c r="M50" s="8">
        <v>0.86956521739130432</v>
      </c>
      <c r="N50" s="8">
        <v>0.43478260869565216</v>
      </c>
      <c r="O50" s="8">
        <v>3.4782608695652173</v>
      </c>
      <c r="P50" s="71">
        <v>4.7826086956521738</v>
      </c>
      <c r="Q50" s="8">
        <v>1.7391304347826086</v>
      </c>
      <c r="R50" s="8">
        <v>5.6521739130434785</v>
      </c>
      <c r="S50" s="43">
        <v>2</v>
      </c>
    </row>
    <row r="51" spans="2:19" x14ac:dyDescent="0.35">
      <c r="B51" s="10"/>
      <c r="C51" s="11"/>
      <c r="D51" s="6" t="s">
        <v>61</v>
      </c>
      <c r="E51" s="9">
        <v>127</v>
      </c>
      <c r="F51" s="9">
        <v>0</v>
      </c>
      <c r="G51" s="9">
        <v>7</v>
      </c>
      <c r="H51" s="9">
        <v>0</v>
      </c>
      <c r="I51" s="9">
        <v>1</v>
      </c>
      <c r="J51" s="81">
        <v>8</v>
      </c>
      <c r="K51" s="9">
        <v>24</v>
      </c>
      <c r="L51" s="9">
        <v>0</v>
      </c>
      <c r="M51" s="8">
        <v>5.5118110236220472</v>
      </c>
      <c r="N51" s="8">
        <v>0</v>
      </c>
      <c r="O51" s="8">
        <v>0.78740157480314965</v>
      </c>
      <c r="P51" s="71">
        <v>6.2992125984251972</v>
      </c>
      <c r="Q51" s="8">
        <v>18.897637795275589</v>
      </c>
      <c r="R51" s="8">
        <v>0</v>
      </c>
      <c r="S51" s="43">
        <v>3.4285714285714284</v>
      </c>
    </row>
    <row r="52" spans="2:19" x14ac:dyDescent="0.35">
      <c r="B52" s="10"/>
      <c r="C52" s="11"/>
      <c r="D52" s="6" t="s">
        <v>68</v>
      </c>
      <c r="E52" s="9">
        <v>166</v>
      </c>
      <c r="F52" s="9">
        <v>0</v>
      </c>
      <c r="G52" s="9">
        <v>5</v>
      </c>
      <c r="H52" s="9">
        <v>0</v>
      </c>
      <c r="I52" s="9">
        <v>3</v>
      </c>
      <c r="J52" s="81">
        <v>8</v>
      </c>
      <c r="K52" s="9">
        <v>20</v>
      </c>
      <c r="L52" s="9">
        <v>0</v>
      </c>
      <c r="M52" s="8">
        <v>3.0120481927710845</v>
      </c>
      <c r="N52" s="8">
        <v>0</v>
      </c>
      <c r="O52" s="8">
        <v>1.8072289156626506</v>
      </c>
      <c r="P52" s="71">
        <v>4.8192771084337354</v>
      </c>
      <c r="Q52" s="8">
        <v>12.048192771084338</v>
      </c>
      <c r="R52" s="8">
        <v>0</v>
      </c>
      <c r="S52" s="43">
        <v>4</v>
      </c>
    </row>
    <row r="53" spans="2:19" x14ac:dyDescent="0.35">
      <c r="B53" s="10"/>
      <c r="C53" s="11"/>
      <c r="D53" s="6" t="s">
        <v>62</v>
      </c>
      <c r="E53" s="9">
        <v>100</v>
      </c>
      <c r="F53" s="9">
        <v>0</v>
      </c>
      <c r="G53" s="9">
        <v>0</v>
      </c>
      <c r="H53" s="9">
        <v>0</v>
      </c>
      <c r="I53" s="9">
        <v>0</v>
      </c>
      <c r="J53" s="81">
        <v>0</v>
      </c>
      <c r="K53" s="9">
        <v>0</v>
      </c>
      <c r="L53" s="9">
        <v>0</v>
      </c>
      <c r="M53" s="8">
        <v>0</v>
      </c>
      <c r="N53" s="8">
        <v>0</v>
      </c>
      <c r="O53" s="8">
        <v>0</v>
      </c>
      <c r="P53" s="71">
        <v>0</v>
      </c>
      <c r="Q53" s="8">
        <v>0</v>
      </c>
      <c r="R53" s="8">
        <v>0</v>
      </c>
      <c r="S53" s="43">
        <v>0</v>
      </c>
    </row>
    <row r="54" spans="2:19" x14ac:dyDescent="0.35">
      <c r="B54" s="10"/>
      <c r="C54" s="11"/>
      <c r="D54" s="6" t="s">
        <v>69</v>
      </c>
      <c r="E54" s="9">
        <v>226.5</v>
      </c>
      <c r="F54" s="9">
        <v>0</v>
      </c>
      <c r="G54" s="9">
        <v>13</v>
      </c>
      <c r="H54" s="9">
        <v>0</v>
      </c>
      <c r="I54" s="9">
        <v>9</v>
      </c>
      <c r="J54" s="81">
        <v>22</v>
      </c>
      <c r="K54" s="9">
        <v>65</v>
      </c>
      <c r="L54" s="9">
        <v>0</v>
      </c>
      <c r="M54" s="8">
        <v>5.739514348785872</v>
      </c>
      <c r="N54" s="8">
        <v>0</v>
      </c>
      <c r="O54" s="8">
        <v>3.9735099337748343</v>
      </c>
      <c r="P54" s="71">
        <v>9.7130242825607063</v>
      </c>
      <c r="Q54" s="8">
        <v>28.697571743929362</v>
      </c>
      <c r="R54" s="8">
        <v>0</v>
      </c>
      <c r="S54" s="43">
        <v>5</v>
      </c>
    </row>
    <row r="55" spans="2:19" x14ac:dyDescent="0.35">
      <c r="B55" s="10"/>
      <c r="C55" s="11"/>
      <c r="D55" s="6" t="s">
        <v>63</v>
      </c>
      <c r="E55" s="9">
        <v>138</v>
      </c>
      <c r="F55" s="9">
        <v>0</v>
      </c>
      <c r="G55" s="9">
        <v>0</v>
      </c>
      <c r="H55" s="9">
        <v>0</v>
      </c>
      <c r="I55" s="9">
        <v>2</v>
      </c>
      <c r="J55" s="81">
        <v>2</v>
      </c>
      <c r="K55" s="9">
        <v>0</v>
      </c>
      <c r="L55" s="9">
        <v>0</v>
      </c>
      <c r="M55" s="8">
        <v>0</v>
      </c>
      <c r="N55" s="8">
        <v>0</v>
      </c>
      <c r="O55" s="8">
        <v>1.4492753623188406</v>
      </c>
      <c r="P55" s="71">
        <v>1.4492753623188406</v>
      </c>
      <c r="Q55" s="8">
        <v>0</v>
      </c>
      <c r="R55" s="8">
        <v>0</v>
      </c>
      <c r="S55" s="43">
        <v>0</v>
      </c>
    </row>
    <row r="56" spans="2:19" x14ac:dyDescent="0.35">
      <c r="B56" s="10"/>
      <c r="C56" s="11"/>
      <c r="D56" s="6" t="s">
        <v>64</v>
      </c>
      <c r="E56" s="9">
        <v>201</v>
      </c>
      <c r="F56" s="9">
        <v>0</v>
      </c>
      <c r="G56" s="9">
        <v>1</v>
      </c>
      <c r="H56" s="9">
        <v>0</v>
      </c>
      <c r="I56" s="9">
        <v>0</v>
      </c>
      <c r="J56" s="81">
        <v>1</v>
      </c>
      <c r="K56" s="9">
        <v>1</v>
      </c>
      <c r="L56" s="9">
        <v>0</v>
      </c>
      <c r="M56" s="8">
        <v>0.49751243781094528</v>
      </c>
      <c r="N56" s="8">
        <v>0</v>
      </c>
      <c r="O56" s="8">
        <v>0</v>
      </c>
      <c r="P56" s="71">
        <v>0.49751243781094528</v>
      </c>
      <c r="Q56" s="8">
        <v>0.49751243781094528</v>
      </c>
      <c r="R56" s="8">
        <v>0</v>
      </c>
      <c r="S56" s="43">
        <v>1</v>
      </c>
    </row>
    <row r="57" spans="2:19" x14ac:dyDescent="0.35">
      <c r="B57" s="10"/>
      <c r="C57" s="11"/>
      <c r="D57" s="6" t="s">
        <v>65</v>
      </c>
      <c r="E57" s="9">
        <v>153</v>
      </c>
      <c r="F57" s="9">
        <v>0</v>
      </c>
      <c r="G57" s="9">
        <v>0</v>
      </c>
      <c r="H57" s="9">
        <v>3</v>
      </c>
      <c r="I57" s="9">
        <v>5</v>
      </c>
      <c r="J57" s="81">
        <v>8</v>
      </c>
      <c r="K57" s="9">
        <v>0</v>
      </c>
      <c r="L57" s="9">
        <v>3</v>
      </c>
      <c r="M57" s="8">
        <v>0</v>
      </c>
      <c r="N57" s="8">
        <v>1.9607843137254901</v>
      </c>
      <c r="O57" s="8">
        <v>3.2679738562091503</v>
      </c>
      <c r="P57" s="71">
        <v>5.2287581699346406</v>
      </c>
      <c r="Q57" s="8">
        <v>0</v>
      </c>
      <c r="R57" s="8">
        <v>1.9607843137254901</v>
      </c>
      <c r="S57" s="43">
        <v>0</v>
      </c>
    </row>
    <row r="58" spans="2:19" x14ac:dyDescent="0.35">
      <c r="B58" s="10"/>
      <c r="C58" s="11"/>
      <c r="D58" s="6" t="s">
        <v>66</v>
      </c>
      <c r="E58" s="9">
        <v>200</v>
      </c>
      <c r="F58" s="9">
        <v>0</v>
      </c>
      <c r="G58" s="9">
        <v>2</v>
      </c>
      <c r="H58" s="9">
        <v>4</v>
      </c>
      <c r="I58" s="9">
        <v>5</v>
      </c>
      <c r="J58" s="81">
        <v>11</v>
      </c>
      <c r="K58" s="9">
        <v>8</v>
      </c>
      <c r="L58" s="9">
        <v>0</v>
      </c>
      <c r="M58" s="8">
        <v>1</v>
      </c>
      <c r="N58" s="8">
        <v>2</v>
      </c>
      <c r="O58" s="8">
        <v>2.5</v>
      </c>
      <c r="P58" s="71">
        <v>5.5</v>
      </c>
      <c r="Q58" s="8">
        <v>4</v>
      </c>
      <c r="R58" s="8">
        <v>0</v>
      </c>
      <c r="S58" s="43">
        <v>4</v>
      </c>
    </row>
    <row r="59" spans="2:19" x14ac:dyDescent="0.35">
      <c r="B59" s="77"/>
      <c r="C59" s="78"/>
      <c r="D59" s="58" t="s">
        <v>106</v>
      </c>
      <c r="E59" s="59">
        <v>2056.5</v>
      </c>
      <c r="F59" s="59">
        <v>0</v>
      </c>
      <c r="G59" s="59">
        <v>40</v>
      </c>
      <c r="H59" s="59">
        <v>9</v>
      </c>
      <c r="I59" s="59">
        <v>36</v>
      </c>
      <c r="J59" s="59">
        <v>85</v>
      </c>
      <c r="K59" s="59">
        <v>194</v>
      </c>
      <c r="L59" s="59">
        <v>26</v>
      </c>
      <c r="M59" s="61">
        <v>1.9450522732798443</v>
      </c>
      <c r="N59" s="61">
        <v>0.43763676148796499</v>
      </c>
      <c r="O59" s="61">
        <v>1.7505470459518599</v>
      </c>
      <c r="P59" s="61">
        <v>4.1332360807196702</v>
      </c>
      <c r="Q59" s="61">
        <v>9.4335035254072395</v>
      </c>
      <c r="R59" s="61">
        <v>1.2642839776318999</v>
      </c>
      <c r="S59" s="62">
        <v>4.8499999999999996</v>
      </c>
    </row>
    <row r="60" spans="2:19" x14ac:dyDescent="0.35">
      <c r="B60" s="77"/>
      <c r="C60" s="78"/>
      <c r="D60" s="58" t="s">
        <v>109</v>
      </c>
      <c r="E60" s="59">
        <v>6082.5</v>
      </c>
      <c r="F60" s="59">
        <v>0</v>
      </c>
      <c r="G60" s="59">
        <v>106</v>
      </c>
      <c r="H60" s="59">
        <v>57</v>
      </c>
      <c r="I60" s="59">
        <v>88</v>
      </c>
      <c r="J60" s="59">
        <v>251</v>
      </c>
      <c r="K60" s="59">
        <v>1221.75</v>
      </c>
      <c r="L60" s="59">
        <v>1049</v>
      </c>
      <c r="M60" s="61">
        <v>1.7427044800657601</v>
      </c>
      <c r="N60" s="61">
        <v>0.93711467324290998</v>
      </c>
      <c r="O60" s="61">
        <v>1.44677353062063</v>
      </c>
      <c r="P60" s="61">
        <v>4.1265926839293101</v>
      </c>
      <c r="Q60" s="61">
        <v>20.0863131935882</v>
      </c>
      <c r="R60" s="61">
        <v>17.246198109329999</v>
      </c>
      <c r="S60" s="62">
        <v>11.525943396226415</v>
      </c>
    </row>
    <row r="61" spans="2:19" x14ac:dyDescent="0.35">
      <c r="B61" s="79"/>
      <c r="C61" s="80"/>
      <c r="D61" s="63" t="s">
        <v>16</v>
      </c>
      <c r="E61" s="64">
        <v>10190.51</v>
      </c>
      <c r="F61" s="64">
        <v>1</v>
      </c>
      <c r="G61" s="64">
        <v>139</v>
      </c>
      <c r="H61" s="64">
        <v>80</v>
      </c>
      <c r="I61" s="64">
        <v>155</v>
      </c>
      <c r="J61" s="64">
        <v>375</v>
      </c>
      <c r="K61" s="84">
        <v>1722.75</v>
      </c>
      <c r="L61" s="84">
        <v>1213</v>
      </c>
      <c r="M61" s="67">
        <v>1.36401416612122</v>
      </c>
      <c r="N61" s="67">
        <v>0.78504412438631599</v>
      </c>
      <c r="O61" s="67">
        <v>1.52102299099849</v>
      </c>
      <c r="P61" s="68">
        <v>3.6798943330608598</v>
      </c>
      <c r="Q61" s="67">
        <v>16.905434566081599</v>
      </c>
      <c r="R61" s="67">
        <v>11.9032315360075</v>
      </c>
      <c r="S61" s="69">
        <v>12.393884892086332</v>
      </c>
    </row>
    <row r="63" spans="2:19" ht="26" x14ac:dyDescent="0.35">
      <c r="B63" s="50" t="s">
        <v>99</v>
      </c>
      <c r="C63" s="51"/>
      <c r="D63" s="51" t="s">
        <v>18</v>
      </c>
      <c r="E63" s="51" t="s">
        <v>7</v>
      </c>
      <c r="F63" s="51" t="s">
        <v>8</v>
      </c>
      <c r="G63" s="51" t="s">
        <v>9</v>
      </c>
      <c r="H63" s="51" t="s">
        <v>10</v>
      </c>
      <c r="I63" s="51" t="s">
        <v>11</v>
      </c>
      <c r="J63" s="51" t="s">
        <v>12</v>
      </c>
      <c r="K63" s="52" t="s">
        <v>107</v>
      </c>
      <c r="L63" s="52" t="s">
        <v>108</v>
      </c>
      <c r="M63" s="51" t="s">
        <v>0</v>
      </c>
      <c r="N63" s="51" t="s">
        <v>1</v>
      </c>
      <c r="O63" s="51" t="s">
        <v>2</v>
      </c>
      <c r="P63" s="51" t="s">
        <v>3</v>
      </c>
      <c r="Q63" s="51" t="s">
        <v>4</v>
      </c>
      <c r="R63" s="52" t="s">
        <v>5</v>
      </c>
      <c r="S63" s="53" t="s">
        <v>6</v>
      </c>
    </row>
    <row r="64" spans="2:19" ht="15" customHeight="1" x14ac:dyDescent="0.35">
      <c r="B64" s="10"/>
      <c r="C64" s="11"/>
      <c r="D64" s="6" t="s">
        <v>58</v>
      </c>
      <c r="E64" s="9">
        <v>136</v>
      </c>
      <c r="F64" s="9">
        <v>0</v>
      </c>
      <c r="G64" s="9">
        <v>2</v>
      </c>
      <c r="H64" s="9">
        <v>0</v>
      </c>
      <c r="I64" s="9">
        <v>0</v>
      </c>
      <c r="J64" s="81">
        <v>2</v>
      </c>
      <c r="K64" s="9">
        <v>68</v>
      </c>
      <c r="L64" s="9">
        <v>34</v>
      </c>
      <c r="M64" s="8">
        <v>1.4705882352941178</v>
      </c>
      <c r="N64" s="8">
        <v>0</v>
      </c>
      <c r="O64" s="8">
        <v>0</v>
      </c>
      <c r="P64" s="71">
        <v>1.4705882352941178</v>
      </c>
      <c r="Q64" s="8">
        <v>50</v>
      </c>
      <c r="R64" s="8">
        <v>25</v>
      </c>
      <c r="S64" s="43">
        <v>34</v>
      </c>
    </row>
    <row r="65" spans="2:19" x14ac:dyDescent="0.35">
      <c r="B65" s="10"/>
      <c r="C65" s="11"/>
      <c r="D65" s="6" t="s">
        <v>67</v>
      </c>
      <c r="E65" s="9">
        <v>147</v>
      </c>
      <c r="F65" s="9">
        <v>0</v>
      </c>
      <c r="G65" s="9">
        <v>0</v>
      </c>
      <c r="H65" s="9">
        <v>0</v>
      </c>
      <c r="I65" s="9">
        <v>2</v>
      </c>
      <c r="J65" s="81">
        <v>2</v>
      </c>
      <c r="K65" s="9">
        <v>0</v>
      </c>
      <c r="L65" s="9">
        <v>0</v>
      </c>
      <c r="M65" s="8">
        <v>0</v>
      </c>
      <c r="N65" s="8">
        <v>0</v>
      </c>
      <c r="O65" s="8">
        <v>1.3605442176870748</v>
      </c>
      <c r="P65" s="71">
        <v>1.3605442176870748</v>
      </c>
      <c r="Q65" s="8">
        <v>0</v>
      </c>
      <c r="R65" s="8">
        <v>0</v>
      </c>
      <c r="S65" s="43">
        <v>0</v>
      </c>
    </row>
    <row r="66" spans="2:19" x14ac:dyDescent="0.35">
      <c r="B66" s="10"/>
      <c r="C66" s="11"/>
      <c r="D66" s="6" t="s">
        <v>59</v>
      </c>
      <c r="E66" s="9">
        <v>198</v>
      </c>
      <c r="F66" s="9">
        <v>0</v>
      </c>
      <c r="G66" s="9">
        <v>3</v>
      </c>
      <c r="H66" s="9">
        <v>0</v>
      </c>
      <c r="I66" s="9">
        <v>2</v>
      </c>
      <c r="J66" s="81">
        <v>5</v>
      </c>
      <c r="K66" s="9">
        <v>83</v>
      </c>
      <c r="L66" s="9">
        <v>0</v>
      </c>
      <c r="M66" s="8">
        <v>1.5151515151515151</v>
      </c>
      <c r="N66" s="8">
        <v>0</v>
      </c>
      <c r="O66" s="8">
        <v>1.0101010101010102</v>
      </c>
      <c r="P66" s="71">
        <v>2.5252525252525251</v>
      </c>
      <c r="Q66" s="8">
        <v>41.919191919191917</v>
      </c>
      <c r="R66" s="8">
        <v>0</v>
      </c>
      <c r="S66" s="43">
        <v>27.666666666666668</v>
      </c>
    </row>
    <row r="67" spans="2:19" x14ac:dyDescent="0.35">
      <c r="B67" s="10"/>
      <c r="C67" s="11"/>
      <c r="D67" s="6" t="s">
        <v>60</v>
      </c>
      <c r="E67" s="9">
        <v>228</v>
      </c>
      <c r="F67" s="9">
        <v>0</v>
      </c>
      <c r="G67" s="9">
        <v>1</v>
      </c>
      <c r="H67" s="9">
        <v>2</v>
      </c>
      <c r="I67" s="9">
        <v>1</v>
      </c>
      <c r="J67" s="81">
        <v>4</v>
      </c>
      <c r="K67" s="9">
        <v>13</v>
      </c>
      <c r="L67" s="9">
        <v>8</v>
      </c>
      <c r="M67" s="8">
        <v>0.43859649122807015</v>
      </c>
      <c r="N67" s="8">
        <v>0.8771929824561403</v>
      </c>
      <c r="O67" s="8">
        <v>0.43859649122807015</v>
      </c>
      <c r="P67" s="71">
        <v>1.7543859649122806</v>
      </c>
      <c r="Q67" s="8">
        <v>5.7017543859649118</v>
      </c>
      <c r="R67" s="8">
        <v>3.5087719298245612</v>
      </c>
      <c r="S67" s="43">
        <v>13</v>
      </c>
    </row>
    <row r="68" spans="2:19" x14ac:dyDescent="0.35">
      <c r="B68" s="10"/>
      <c r="C68" s="11"/>
      <c r="D68" s="6" t="s">
        <v>61</v>
      </c>
      <c r="E68" s="9">
        <v>125</v>
      </c>
      <c r="F68" s="9">
        <v>0</v>
      </c>
      <c r="G68" s="9">
        <v>4</v>
      </c>
      <c r="H68" s="9">
        <v>0</v>
      </c>
      <c r="I68" s="9">
        <v>0</v>
      </c>
      <c r="J68" s="81">
        <v>4</v>
      </c>
      <c r="K68" s="9">
        <v>98</v>
      </c>
      <c r="L68" s="9">
        <v>0</v>
      </c>
      <c r="M68" s="8">
        <v>3.2</v>
      </c>
      <c r="N68" s="8">
        <v>0</v>
      </c>
      <c r="O68" s="8">
        <v>0</v>
      </c>
      <c r="P68" s="71">
        <v>3.2</v>
      </c>
      <c r="Q68" s="8">
        <v>78.400000000000006</v>
      </c>
      <c r="R68" s="8">
        <v>0</v>
      </c>
      <c r="S68" s="43">
        <v>24.5</v>
      </c>
    </row>
    <row r="69" spans="2:19" x14ac:dyDescent="0.35">
      <c r="B69" s="10"/>
      <c r="C69" s="11"/>
      <c r="D69" s="6" t="s">
        <v>53</v>
      </c>
      <c r="E69" s="9">
        <v>138</v>
      </c>
      <c r="F69" s="9">
        <v>0</v>
      </c>
      <c r="G69" s="9">
        <v>3</v>
      </c>
      <c r="H69" s="9">
        <v>2</v>
      </c>
      <c r="I69" s="9">
        <v>3</v>
      </c>
      <c r="J69" s="81">
        <v>8</v>
      </c>
      <c r="K69" s="9">
        <v>80</v>
      </c>
      <c r="L69" s="9">
        <v>84</v>
      </c>
      <c r="M69" s="8">
        <v>2.1739130434782608</v>
      </c>
      <c r="N69" s="8">
        <v>1.4492753623188406</v>
      </c>
      <c r="O69" s="8">
        <v>2.1739130434782608</v>
      </c>
      <c r="P69" s="71">
        <v>5.7971014492753623</v>
      </c>
      <c r="Q69" s="8">
        <v>57.971014492753625</v>
      </c>
      <c r="R69" s="8">
        <v>60.869565217391312</v>
      </c>
      <c r="S69" s="43">
        <v>26.666666666666668</v>
      </c>
    </row>
    <row r="70" spans="2:19" x14ac:dyDescent="0.35">
      <c r="B70" s="10"/>
      <c r="C70" s="11"/>
      <c r="D70" s="6" t="s">
        <v>68</v>
      </c>
      <c r="E70" s="9">
        <v>165</v>
      </c>
      <c r="F70" s="9">
        <v>0</v>
      </c>
      <c r="G70" s="9">
        <v>3</v>
      </c>
      <c r="H70" s="9">
        <v>0</v>
      </c>
      <c r="I70" s="9">
        <v>0</v>
      </c>
      <c r="J70" s="81">
        <v>3</v>
      </c>
      <c r="K70" s="9">
        <v>38</v>
      </c>
      <c r="L70" s="9">
        <v>0</v>
      </c>
      <c r="M70" s="8">
        <v>1.8181818181818181</v>
      </c>
      <c r="N70" s="8">
        <v>0</v>
      </c>
      <c r="O70" s="8">
        <v>0</v>
      </c>
      <c r="P70" s="71">
        <v>1.8181818181818181</v>
      </c>
      <c r="Q70" s="8">
        <v>23.030303030303031</v>
      </c>
      <c r="R70" s="8">
        <v>0</v>
      </c>
      <c r="S70" s="43">
        <v>12.666666666666666</v>
      </c>
    </row>
    <row r="71" spans="2:19" x14ac:dyDescent="0.35">
      <c r="B71" s="10"/>
      <c r="C71" s="11"/>
      <c r="D71" s="6" t="s">
        <v>62</v>
      </c>
      <c r="E71" s="9">
        <v>148</v>
      </c>
      <c r="F71" s="9">
        <v>0</v>
      </c>
      <c r="G71" s="9">
        <v>1</v>
      </c>
      <c r="H71" s="9">
        <v>0</v>
      </c>
      <c r="I71" s="9">
        <v>0</v>
      </c>
      <c r="J71" s="81">
        <v>1</v>
      </c>
      <c r="K71" s="9">
        <v>2</v>
      </c>
      <c r="L71" s="9">
        <v>0</v>
      </c>
      <c r="M71" s="8">
        <v>0.67567567567567566</v>
      </c>
      <c r="N71" s="8">
        <v>0</v>
      </c>
      <c r="O71" s="8">
        <v>0</v>
      </c>
      <c r="P71" s="71">
        <v>0.67567567567567566</v>
      </c>
      <c r="Q71" s="8">
        <v>1.3513513513513513</v>
      </c>
      <c r="R71" s="8">
        <v>0</v>
      </c>
      <c r="S71" s="43">
        <v>2</v>
      </c>
    </row>
    <row r="72" spans="2:19" x14ac:dyDescent="0.35">
      <c r="B72" s="10"/>
      <c r="C72" s="11"/>
      <c r="D72" s="6" t="s">
        <v>63</v>
      </c>
      <c r="E72" s="9">
        <v>180</v>
      </c>
      <c r="F72" s="9">
        <v>0</v>
      </c>
      <c r="G72" s="9">
        <v>0</v>
      </c>
      <c r="H72" s="9">
        <v>0</v>
      </c>
      <c r="I72" s="9">
        <v>8</v>
      </c>
      <c r="J72" s="81">
        <v>8</v>
      </c>
      <c r="K72" s="9">
        <v>0</v>
      </c>
      <c r="L72" s="9">
        <v>0</v>
      </c>
      <c r="M72" s="8">
        <v>0</v>
      </c>
      <c r="N72" s="8">
        <v>0</v>
      </c>
      <c r="O72" s="8">
        <v>4.4444444444444446</v>
      </c>
      <c r="P72" s="71">
        <v>4.4444444444444446</v>
      </c>
      <c r="Q72" s="8">
        <v>0</v>
      </c>
      <c r="R72" s="8">
        <v>0</v>
      </c>
      <c r="S72" s="43">
        <v>0</v>
      </c>
    </row>
    <row r="73" spans="2:19" x14ac:dyDescent="0.35">
      <c r="B73" s="10"/>
      <c r="C73" s="11"/>
      <c r="D73" s="6" t="s">
        <v>64</v>
      </c>
      <c r="E73" s="9">
        <v>175</v>
      </c>
      <c r="F73" s="9">
        <v>0</v>
      </c>
      <c r="G73" s="9">
        <v>0</v>
      </c>
      <c r="H73" s="9">
        <v>0</v>
      </c>
      <c r="I73" s="9">
        <v>0</v>
      </c>
      <c r="J73" s="81">
        <v>0</v>
      </c>
      <c r="K73" s="9">
        <v>0</v>
      </c>
      <c r="L73" s="9">
        <v>0</v>
      </c>
      <c r="M73" s="8">
        <v>0</v>
      </c>
      <c r="N73" s="8">
        <v>0</v>
      </c>
      <c r="O73" s="8">
        <v>0</v>
      </c>
      <c r="P73" s="71">
        <v>0</v>
      </c>
      <c r="Q73" s="8">
        <v>0</v>
      </c>
      <c r="R73" s="8">
        <v>0</v>
      </c>
      <c r="S73" s="43">
        <v>0</v>
      </c>
    </row>
    <row r="74" spans="2:19" x14ac:dyDescent="0.35">
      <c r="B74" s="10"/>
      <c r="C74" s="11"/>
      <c r="D74" s="6" t="s">
        <v>65</v>
      </c>
      <c r="E74" s="9">
        <v>152</v>
      </c>
      <c r="F74" s="9">
        <v>0</v>
      </c>
      <c r="G74" s="9">
        <v>0</v>
      </c>
      <c r="H74" s="9">
        <v>2</v>
      </c>
      <c r="I74" s="9">
        <v>2</v>
      </c>
      <c r="J74" s="81">
        <v>4</v>
      </c>
      <c r="K74" s="9">
        <v>0</v>
      </c>
      <c r="L74" s="9">
        <v>5</v>
      </c>
      <c r="M74" s="8">
        <v>0</v>
      </c>
      <c r="N74" s="8">
        <v>1.3157894736842106</v>
      </c>
      <c r="O74" s="8">
        <v>1.3157894736842106</v>
      </c>
      <c r="P74" s="71">
        <v>2.6315789473684212</v>
      </c>
      <c r="Q74" s="8">
        <v>0</v>
      </c>
      <c r="R74" s="8">
        <v>3.2894736842105261</v>
      </c>
      <c r="S74" s="43">
        <v>0</v>
      </c>
    </row>
    <row r="75" spans="2:19" x14ac:dyDescent="0.35">
      <c r="B75" s="77"/>
      <c r="C75" s="78"/>
      <c r="D75" s="58" t="s">
        <v>106</v>
      </c>
      <c r="E75" s="59">
        <v>1792</v>
      </c>
      <c r="F75" s="59">
        <v>0</v>
      </c>
      <c r="G75" s="59">
        <v>17</v>
      </c>
      <c r="H75" s="59">
        <v>6</v>
      </c>
      <c r="I75" s="59">
        <v>18</v>
      </c>
      <c r="J75" s="59">
        <v>41</v>
      </c>
      <c r="K75" s="59">
        <v>382</v>
      </c>
      <c r="L75" s="59">
        <v>131</v>
      </c>
      <c r="M75" s="61">
        <v>0.9486607142857143</v>
      </c>
      <c r="N75" s="61">
        <v>0.33482142857142899</v>
      </c>
      <c r="O75" s="61">
        <v>1.00446428571429</v>
      </c>
      <c r="P75" s="61">
        <v>2.2879464285714302</v>
      </c>
      <c r="Q75" s="61">
        <v>21.316964285714299</v>
      </c>
      <c r="R75" s="61">
        <v>7.3102678571428603</v>
      </c>
      <c r="S75" s="62">
        <v>22.470588235294116</v>
      </c>
    </row>
    <row r="76" spans="2:19" x14ac:dyDescent="0.35">
      <c r="B76" s="77"/>
      <c r="C76" s="78"/>
      <c r="D76" s="58" t="s">
        <v>109</v>
      </c>
      <c r="E76" s="59">
        <v>8001.12</v>
      </c>
      <c r="F76" s="59">
        <v>0</v>
      </c>
      <c r="G76" s="59">
        <v>95</v>
      </c>
      <c r="H76" s="59">
        <v>50</v>
      </c>
      <c r="I76" s="59">
        <v>73</v>
      </c>
      <c r="J76" s="59">
        <v>218</v>
      </c>
      <c r="K76" s="59">
        <v>1850</v>
      </c>
      <c r="L76" s="59">
        <v>564</v>
      </c>
      <c r="M76" s="61">
        <v>1.1873337732717399</v>
      </c>
      <c r="N76" s="61">
        <v>0.62491251224828503</v>
      </c>
      <c r="O76" s="61">
        <v>0.91237226788249604</v>
      </c>
      <c r="P76" s="61">
        <v>2.7246185534025198</v>
      </c>
      <c r="Q76" s="61">
        <v>23.1217629531866</v>
      </c>
      <c r="R76" s="61">
        <v>7.0490131381606602</v>
      </c>
      <c r="S76" s="62">
        <v>19.473684210526315</v>
      </c>
    </row>
    <row r="77" spans="2:19" x14ac:dyDescent="0.35">
      <c r="B77" s="79"/>
      <c r="C77" s="80"/>
      <c r="D77" s="63" t="s">
        <v>16</v>
      </c>
      <c r="E77" s="64">
        <v>12171.04</v>
      </c>
      <c r="F77" s="64">
        <v>0</v>
      </c>
      <c r="G77" s="64">
        <v>112</v>
      </c>
      <c r="H77" s="64">
        <v>64</v>
      </c>
      <c r="I77" s="64">
        <v>99</v>
      </c>
      <c r="J77" s="64">
        <v>275</v>
      </c>
      <c r="K77" s="84">
        <v>2111</v>
      </c>
      <c r="L77" s="84">
        <v>779</v>
      </c>
      <c r="M77" s="67">
        <v>0.92021717125241598</v>
      </c>
      <c r="N77" s="67">
        <v>0.52583838357280899</v>
      </c>
      <c r="O77" s="67">
        <v>0.81340624958918895</v>
      </c>
      <c r="P77" s="68">
        <v>2.2594618044144101</v>
      </c>
      <c r="Q77" s="67">
        <v>17.344450433159398</v>
      </c>
      <c r="R77" s="67">
        <v>6.4004390750502802</v>
      </c>
      <c r="S77" s="69">
        <v>18.848214285714285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DB9B99"/>
  </sheetPr>
  <dimension ref="A1:AB45"/>
  <sheetViews>
    <sheetView zoomScale="90" zoomScaleNormal="90" workbookViewId="0"/>
  </sheetViews>
  <sheetFormatPr defaultRowHeight="14.5" x14ac:dyDescent="0.35"/>
  <cols>
    <col min="1" max="1" width="4.7265625" customWidth="1"/>
    <col min="3" max="3" width="20.7265625" customWidth="1"/>
    <col min="9" max="10" width="4.7265625" customWidth="1"/>
    <col min="12" max="12" width="20.7265625" customWidth="1"/>
    <col min="18" max="19" width="4.7265625" customWidth="1"/>
    <col min="21" max="21" width="20.7265625" customWidth="1"/>
    <col min="27" max="27" width="4.7265625" customWidth="1"/>
  </cols>
  <sheetData>
    <row r="1" spans="1:28" s="5" customFormat="1" ht="13" x14ac:dyDescent="0.3">
      <c r="A1" s="88"/>
      <c r="B1" s="88"/>
      <c r="C1" s="88"/>
      <c r="D1" s="88"/>
      <c r="E1" s="88"/>
      <c r="F1" s="88"/>
      <c r="G1" s="88"/>
      <c r="H1" s="88"/>
      <c r="I1" s="88"/>
      <c r="J1" s="92"/>
      <c r="K1" s="92"/>
      <c r="L1" s="89"/>
      <c r="M1" s="89"/>
      <c r="N1" s="89"/>
      <c r="O1" s="89"/>
      <c r="P1" s="89"/>
      <c r="Q1" s="89"/>
      <c r="R1" s="89"/>
      <c r="S1" s="88"/>
      <c r="T1" s="88"/>
      <c r="U1" s="97"/>
      <c r="V1" s="88"/>
      <c r="W1" s="88"/>
      <c r="X1" s="88"/>
      <c r="Y1" s="88"/>
      <c r="Z1" s="88"/>
      <c r="AA1" s="88"/>
    </row>
    <row r="2" spans="1:28" s="5" customFormat="1" ht="15" customHeight="1" x14ac:dyDescent="0.3">
      <c r="A2" s="88"/>
      <c r="B2" s="207" t="s">
        <v>29</v>
      </c>
      <c r="C2" s="208"/>
      <c r="D2" s="208"/>
      <c r="E2" s="208"/>
      <c r="F2" s="208"/>
      <c r="G2" s="208"/>
      <c r="H2" s="209"/>
      <c r="I2" s="88"/>
      <c r="J2" s="92"/>
      <c r="K2" s="207" t="s">
        <v>30</v>
      </c>
      <c r="L2" s="208"/>
      <c r="M2" s="208"/>
      <c r="N2" s="208"/>
      <c r="O2" s="208"/>
      <c r="P2" s="208"/>
      <c r="Q2" s="209"/>
      <c r="R2" s="89"/>
      <c r="S2" s="88"/>
      <c r="T2" s="207" t="s">
        <v>31</v>
      </c>
      <c r="U2" s="208"/>
      <c r="V2" s="208"/>
      <c r="W2" s="208"/>
      <c r="X2" s="208"/>
      <c r="Y2" s="208"/>
      <c r="Z2" s="209"/>
      <c r="AA2" s="88"/>
    </row>
    <row r="3" spans="1:28" s="5" customFormat="1" ht="15" customHeight="1" x14ac:dyDescent="0.3">
      <c r="A3" s="88"/>
      <c r="B3" s="205" t="s">
        <v>70</v>
      </c>
      <c r="C3" s="205"/>
      <c r="D3" s="207" t="s">
        <v>33</v>
      </c>
      <c r="E3" s="208"/>
      <c r="F3" s="208"/>
      <c r="G3" s="208"/>
      <c r="H3" s="209"/>
      <c r="I3" s="88"/>
      <c r="J3" s="89"/>
      <c r="K3" s="205" t="s">
        <v>71</v>
      </c>
      <c r="L3" s="205"/>
      <c r="M3" s="207" t="str">
        <f>D3</f>
        <v>Year Ended</v>
      </c>
      <c r="N3" s="208"/>
      <c r="O3" s="208"/>
      <c r="P3" s="208"/>
      <c r="Q3" s="209"/>
      <c r="R3" s="89"/>
      <c r="S3" s="88"/>
      <c r="T3" s="205" t="s">
        <v>72</v>
      </c>
      <c r="U3" s="205"/>
      <c r="V3" s="207" t="str">
        <f>D3</f>
        <v>Year Ended</v>
      </c>
      <c r="W3" s="208"/>
      <c r="X3" s="208"/>
      <c r="Y3" s="208"/>
      <c r="Z3" s="209"/>
      <c r="AA3" s="88"/>
    </row>
    <row r="4" spans="1:28" s="5" customFormat="1" ht="15" customHeight="1" x14ac:dyDescent="0.3">
      <c r="A4" s="88"/>
      <c r="B4" s="206"/>
      <c r="C4" s="206"/>
      <c r="D4" s="129">
        <v>2020</v>
      </c>
      <c r="E4" s="129">
        <v>2021</v>
      </c>
      <c r="F4" s="129">
        <v>2022</v>
      </c>
      <c r="G4" s="129">
        <v>2023</v>
      </c>
      <c r="H4" s="129">
        <v>2024</v>
      </c>
      <c r="I4" s="88"/>
      <c r="J4" s="89"/>
      <c r="K4" s="206"/>
      <c r="L4" s="206"/>
      <c r="M4" s="129">
        <v>2020</v>
      </c>
      <c r="N4" s="129">
        <v>2021</v>
      </c>
      <c r="O4" s="129">
        <v>2022</v>
      </c>
      <c r="P4" s="129">
        <v>2023</v>
      </c>
      <c r="Q4" s="129">
        <v>2024</v>
      </c>
      <c r="R4" s="89"/>
      <c r="S4" s="88"/>
      <c r="T4" s="206"/>
      <c r="U4" s="206"/>
      <c r="V4" s="129">
        <v>2020</v>
      </c>
      <c r="W4" s="129">
        <v>2021</v>
      </c>
      <c r="X4" s="129">
        <v>2022</v>
      </c>
      <c r="Y4" s="129">
        <v>2023</v>
      </c>
      <c r="Z4" s="129">
        <v>2024</v>
      </c>
      <c r="AA4" s="88"/>
    </row>
    <row r="5" spans="1:28" s="5" customFormat="1" ht="13.5" customHeight="1" x14ac:dyDescent="0.3">
      <c r="A5" s="88"/>
      <c r="B5" s="203" t="s">
        <v>36</v>
      </c>
      <c r="C5" s="113" t="s">
        <v>58</v>
      </c>
      <c r="D5" s="116">
        <f>IFERROR(VLOOKUP($C5,'Distribution (medium) tables'!$D$64:$S$74,13,FALSE),"-")</f>
        <v>1.4705882352941178</v>
      </c>
      <c r="E5" s="105">
        <f>IFERROR(VLOOKUP($C5,'Distribution (medium) tables'!$D$47:$S$58,13,FALSE),"-")</f>
        <v>5.5555555555555554</v>
      </c>
      <c r="F5" s="105">
        <f>IFERROR(VLOOKUP($C5,'Distribution (medium) tables'!$D$32:$S$41,13,FALSE),"-")</f>
        <v>1.2578616352201257</v>
      </c>
      <c r="G5" s="105">
        <f>IFERROR(VLOOKUP($C5,'Distribution (medium) tables'!$D$17:$S$26,13,FALSE),"-")</f>
        <v>1.7857142857142858</v>
      </c>
      <c r="H5" s="105">
        <f>IFERROR(VLOOKUP($C5,'Distribution (medium) tables'!$D$3:$S$11,13,FALSE),"-")</f>
        <v>1.1764705882352942</v>
      </c>
      <c r="I5" s="88"/>
      <c r="J5" s="89"/>
      <c r="K5" s="203" t="s">
        <v>36</v>
      </c>
      <c r="L5" s="113" t="str">
        <f>C5</f>
        <v>D55</v>
      </c>
      <c r="M5" s="105">
        <f>IFERROR(VLOOKUP($L5,'Distribution (medium) tables'!$D$64:$S$74,10,FALSE),"-")</f>
        <v>1.4705882352941178</v>
      </c>
      <c r="N5" s="105">
        <f>IFERROR(VLOOKUP($L5,'Distribution (medium) tables'!$D$47:$S$58,10,FALSE),"-")</f>
        <v>4.166666666666667</v>
      </c>
      <c r="O5" s="105">
        <f>IFERROR(VLOOKUP($L5,'Distribution (medium) tables'!$D$32:$S$41,10,FALSE),"-")</f>
        <v>0.62893081761006286</v>
      </c>
      <c r="P5" s="105">
        <f>IFERROR(VLOOKUP($L5,'Distribution (medium) tables'!$D$17:$S$26,10,FALSE),"-")</f>
        <v>0.59523809523809523</v>
      </c>
      <c r="Q5" s="105">
        <f>IFERROR(VLOOKUP($L5,'Distribution (medium) tables'!$D$3:$S$11,10,FALSE),"-")</f>
        <v>1.1764705882352942</v>
      </c>
      <c r="R5" s="89"/>
      <c r="S5" s="88"/>
      <c r="T5" s="203" t="s">
        <v>36</v>
      </c>
      <c r="U5" s="113" t="str">
        <f t="shared" ref="U5:U13" si="0">L5</f>
        <v>D55</v>
      </c>
      <c r="V5" s="105">
        <f>IFERROR(VLOOKUP($U5,'Distribution (medium) tables'!$D$64:$S$74,14,FALSE),"-")</f>
        <v>50</v>
      </c>
      <c r="W5" s="105">
        <f>IFERROR(VLOOKUP($U5,'Distribution (medium) tables'!$D$47:$S$58,14,FALSE),"-")</f>
        <v>20.833333333333336</v>
      </c>
      <c r="X5" s="105">
        <f>IFERROR(VLOOKUP($U5,'Distribution (medium) tables'!$D$32:$S$41,14,FALSE),"-")</f>
        <v>11.949685534591195</v>
      </c>
      <c r="Y5" s="105">
        <f>IFERROR(VLOOKUP($U5,'Distribution (medium) tables'!$D$17:$S$26,14,FALSE),"-")</f>
        <v>4.166666666666667</v>
      </c>
      <c r="Z5" s="105">
        <f>IFERROR(VLOOKUP($U5,'Distribution (medium) tables'!$D$3:$S$11,14,FALSE),"-")</f>
        <v>0</v>
      </c>
      <c r="AA5" s="88"/>
      <c r="AB5" s="6"/>
    </row>
    <row r="6" spans="1:28" s="5" customFormat="1" ht="13.5" customHeight="1" x14ac:dyDescent="0.3">
      <c r="A6" s="88"/>
      <c r="B6" s="203"/>
      <c r="C6" s="113" t="s">
        <v>59</v>
      </c>
      <c r="D6" s="116">
        <f>IFERROR(VLOOKUP($C6,'Distribution (medium) tables'!$D$64:$S$74,13,FALSE),"-")</f>
        <v>2.5252525252525251</v>
      </c>
      <c r="E6" s="105">
        <f>IFERROR(VLOOKUP($C6,'Distribution (medium) tables'!$D$47:$S$58,13,FALSE),"-")</f>
        <v>3.4883720930232558</v>
      </c>
      <c r="F6" s="105">
        <f>IFERROR(VLOOKUP($C6,'Distribution (medium) tables'!$D$32:$S$41,13,FALSE),"-")</f>
        <v>3.0303030303030303</v>
      </c>
      <c r="G6" s="105">
        <f>IFERROR(VLOOKUP($C6,'Distribution (medium) tables'!$D$17:$S$26,13,FALSE),"-")</f>
        <v>6.435643564356436</v>
      </c>
      <c r="H6" s="105" t="str">
        <f>IFERROR(VLOOKUP($C6,'Distribution (medium) tables'!$D$3:$S$11,13,FALSE),"-")</f>
        <v>-</v>
      </c>
      <c r="I6" s="88"/>
      <c r="J6" s="89"/>
      <c r="K6" s="203"/>
      <c r="L6" s="113" t="str">
        <f t="shared" ref="L6:L13" si="1">C6</f>
        <v>D85</v>
      </c>
      <c r="M6" s="105">
        <f>IFERROR(VLOOKUP($L6,'Distribution (medium) tables'!$D$64:$S$74,10,FALSE),"-")</f>
        <v>1.5151515151515151</v>
      </c>
      <c r="N6" s="105">
        <f>IFERROR(VLOOKUP($L6,'Distribution (medium) tables'!$D$47:$S$58,10,FALSE),"-")</f>
        <v>2.3255813953488373</v>
      </c>
      <c r="O6" s="105">
        <f>IFERROR(VLOOKUP($L6,'Distribution (medium) tables'!$D$32:$S$41,10,FALSE),"-")</f>
        <v>2.4242424242424243</v>
      </c>
      <c r="P6" s="105">
        <f>IFERROR(VLOOKUP($L6,'Distribution (medium) tables'!$D$17:$S$26,10,FALSE),"-")</f>
        <v>4.9504950495049505</v>
      </c>
      <c r="Q6" s="105" t="str">
        <f>IFERROR(VLOOKUP($L6,'Distribution (medium) tables'!$D$3:$S$11,10,FALSE),"-")</f>
        <v>-</v>
      </c>
      <c r="R6" s="89"/>
      <c r="S6" s="88"/>
      <c r="T6" s="203"/>
      <c r="U6" s="113" t="str">
        <f t="shared" si="0"/>
        <v>D85</v>
      </c>
      <c r="V6" s="105">
        <f>IFERROR(VLOOKUP($U6,'Distribution (medium) tables'!$D$64:$S$74,14,FALSE),"-")</f>
        <v>41.919191919191917</v>
      </c>
      <c r="W6" s="105">
        <f>IFERROR(VLOOKUP($U6,'Distribution (medium) tables'!$D$47:$S$58,14,FALSE),"-")</f>
        <v>24.418604651162788</v>
      </c>
      <c r="X6" s="105">
        <f>IFERROR(VLOOKUP($U6,'Distribution (medium) tables'!$D$32:$S$41,14,FALSE),"-")</f>
        <v>13.333333333333334</v>
      </c>
      <c r="Y6" s="105">
        <f>IFERROR(VLOOKUP($U6,'Distribution (medium) tables'!$D$17:$S$26,14,FALSE),"-")</f>
        <v>0.49504950495049505</v>
      </c>
      <c r="Z6" s="105" t="str">
        <f>IFERROR(VLOOKUP($U6,'Distribution (medium) tables'!$D$3:$S$11,14,FALSE),"-")</f>
        <v>-</v>
      </c>
      <c r="AA6" s="88"/>
      <c r="AB6" s="6"/>
    </row>
    <row r="7" spans="1:28" s="5" customFormat="1" ht="13.5" customHeight="1" x14ac:dyDescent="0.3">
      <c r="A7" s="88"/>
      <c r="B7" s="203"/>
      <c r="C7" s="113" t="s">
        <v>60</v>
      </c>
      <c r="D7" s="116">
        <f>IFERROR(VLOOKUP($C7,'Distribution (medium) tables'!$D$64:$S$74,13,FALSE),"-")</f>
        <v>1.7543859649122806</v>
      </c>
      <c r="E7" s="105">
        <f>IFERROR(VLOOKUP($C7,'Distribution (medium) tables'!$D$47:$S$58,13,FALSE),"-")</f>
        <v>4.7826086956521738</v>
      </c>
      <c r="F7" s="105">
        <f>IFERROR(VLOOKUP($C7,'Distribution (medium) tables'!$D$32:$S$41,13,FALSE),"-")</f>
        <v>2.1276595744680851</v>
      </c>
      <c r="G7" s="105">
        <f>IFERROR(VLOOKUP($C7,'Distribution (medium) tables'!$D$17:$S$26,13,FALSE),"-")</f>
        <v>3.183023872679045</v>
      </c>
      <c r="H7" s="105">
        <f>IFERROR(VLOOKUP($C7,'Distribution (medium) tables'!$D$3:$S$11,13,FALSE),"-")</f>
        <v>1.8181818181818181</v>
      </c>
      <c r="I7" s="88"/>
      <c r="J7" s="89"/>
      <c r="K7" s="203"/>
      <c r="L7" s="113" t="str">
        <f t="shared" si="1"/>
        <v>D95</v>
      </c>
      <c r="M7" s="105">
        <f>IFERROR(VLOOKUP($L7,'Distribution (medium) tables'!$D$64:$S$74,10,FALSE),"-")</f>
        <v>0.43859649122807015</v>
      </c>
      <c r="N7" s="105">
        <f>IFERROR(VLOOKUP($L7,'Distribution (medium) tables'!$D$47:$S$58,10,FALSE),"-")</f>
        <v>0.86956521739130432</v>
      </c>
      <c r="O7" s="105">
        <f>IFERROR(VLOOKUP($L7,'Distribution (medium) tables'!$D$32:$S$41,10,FALSE),"-")</f>
        <v>0.85106382978723405</v>
      </c>
      <c r="P7" s="105">
        <f>IFERROR(VLOOKUP($L7,'Distribution (medium) tables'!$D$17:$S$26,10,FALSE),"-")</f>
        <v>0.79575596816976124</v>
      </c>
      <c r="Q7" s="105">
        <f>IFERROR(VLOOKUP($L7,'Distribution (medium) tables'!$D$3:$S$11,10,FALSE),"-")</f>
        <v>0.72727272727272729</v>
      </c>
      <c r="R7" s="89"/>
      <c r="S7" s="88"/>
      <c r="T7" s="203"/>
      <c r="U7" s="113" t="str">
        <f t="shared" si="0"/>
        <v>D95</v>
      </c>
      <c r="V7" s="105">
        <f>IFERROR(VLOOKUP($U7,'Distribution (medium) tables'!$D$64:$S$74,14,FALSE),"-")</f>
        <v>5.7017543859649118</v>
      </c>
      <c r="W7" s="105">
        <f>IFERROR(VLOOKUP($U7,'Distribution (medium) tables'!$D$47:$S$58,14,FALSE),"-")</f>
        <v>1.7391304347826086</v>
      </c>
      <c r="X7" s="105">
        <f>IFERROR(VLOOKUP($U7,'Distribution (medium) tables'!$D$32:$S$41,14,FALSE),"-")</f>
        <v>0</v>
      </c>
      <c r="Y7" s="105">
        <f>IFERROR(VLOOKUP($U7,'Distribution (medium) tables'!$D$17:$S$26,14,FALSE),"-")</f>
        <v>6.1007957559681696</v>
      </c>
      <c r="Z7" s="105">
        <f>IFERROR(VLOOKUP($U7,'Distribution (medium) tables'!$D$3:$S$11,14,FALSE),"-")</f>
        <v>21.454545454545453</v>
      </c>
      <c r="AA7" s="88"/>
      <c r="AB7" s="6"/>
    </row>
    <row r="8" spans="1:28" s="5" customFormat="1" ht="13.5" customHeight="1" x14ac:dyDescent="0.3">
      <c r="A8" s="88"/>
      <c r="B8" s="203"/>
      <c r="C8" s="113" t="s">
        <v>61</v>
      </c>
      <c r="D8" s="116">
        <f>IFERROR(VLOOKUP($C8,'Distribution (medium) tables'!$D$64:$S$74,13,FALSE),"-")</f>
        <v>3.2</v>
      </c>
      <c r="E8" s="105">
        <f>IFERROR(VLOOKUP($C8,'Distribution (medium) tables'!$D$47:$S$58,13,FALSE),"-")</f>
        <v>6.2992125984251972</v>
      </c>
      <c r="F8" s="105">
        <f>IFERROR(VLOOKUP($C8,'Distribution (medium) tables'!$D$32:$S$41,13,FALSE),"-")</f>
        <v>2.9197080291970803</v>
      </c>
      <c r="G8" s="105">
        <f>IFERROR(VLOOKUP($C8,'Distribution (medium) tables'!$D$17:$S$26,13,FALSE),"-")</f>
        <v>4.7244094488188972</v>
      </c>
      <c r="H8" s="105">
        <f>IFERROR(VLOOKUP($C8,'Distribution (medium) tables'!$D$3:$S$11,13,FALSE),"-")</f>
        <v>3.0303030303030303</v>
      </c>
      <c r="I8" s="88"/>
      <c r="J8" s="89"/>
      <c r="K8" s="203"/>
      <c r="L8" s="113" t="str">
        <f t="shared" si="1"/>
        <v>D100</v>
      </c>
      <c r="M8" s="105">
        <f>IFERROR(VLOOKUP($L8,'Distribution (medium) tables'!$D$64:$S$74,10,FALSE),"-")</f>
        <v>3.2</v>
      </c>
      <c r="N8" s="105">
        <f>IFERROR(VLOOKUP($L8,'Distribution (medium) tables'!$D$47:$S$58,10,FALSE),"-")</f>
        <v>5.5118110236220472</v>
      </c>
      <c r="O8" s="105">
        <f>IFERROR(VLOOKUP($L8,'Distribution (medium) tables'!$D$32:$S$41,10,FALSE),"-")</f>
        <v>2.1897810218978102</v>
      </c>
      <c r="P8" s="105">
        <f>IFERROR(VLOOKUP($L8,'Distribution (medium) tables'!$D$17:$S$26,10,FALSE),"-")</f>
        <v>2.3622047244094486</v>
      </c>
      <c r="Q8" s="105">
        <f>IFERROR(VLOOKUP($L8,'Distribution (medium) tables'!$D$3:$S$11,10,FALSE),"-")</f>
        <v>3.0303030303030303</v>
      </c>
      <c r="R8" s="89"/>
      <c r="S8" s="88"/>
      <c r="T8" s="203"/>
      <c r="U8" s="113" t="str">
        <f t="shared" si="0"/>
        <v>D100</v>
      </c>
      <c r="V8" s="105">
        <f>IFERROR(VLOOKUP($U8,'Distribution (medium) tables'!$D$64:$S$74,14,FALSE),"-")</f>
        <v>78.400000000000006</v>
      </c>
      <c r="W8" s="105">
        <f>IFERROR(VLOOKUP($U8,'Distribution (medium) tables'!$D$47:$S$58,14,FALSE),"-")</f>
        <v>18.897637795275589</v>
      </c>
      <c r="X8" s="105">
        <f>IFERROR(VLOOKUP($U8,'Distribution (medium) tables'!$D$32:$S$41,14,FALSE),"-")</f>
        <v>11.678832116788321</v>
      </c>
      <c r="Y8" s="105">
        <f>IFERROR(VLOOKUP($U8,'Distribution (medium) tables'!$D$17:$S$26,14,FALSE),"-")</f>
        <v>52.755905511811022</v>
      </c>
      <c r="Z8" s="105">
        <f>IFERROR(VLOOKUP($U8,'Distribution (medium) tables'!$D$3:$S$11,14,FALSE),"-")</f>
        <v>7.5757575757575761</v>
      </c>
      <c r="AA8" s="88"/>
      <c r="AB8" s="6"/>
    </row>
    <row r="9" spans="1:28" s="5" customFormat="1" ht="13.5" customHeight="1" x14ac:dyDescent="0.3">
      <c r="A9" s="88"/>
      <c r="B9" s="203"/>
      <c r="C9" s="113" t="s">
        <v>53</v>
      </c>
      <c r="D9" s="116">
        <f>IFERROR(VLOOKUP($C9,'Distribution (medium) tables'!$D$64:$S$74,13,FALSE),"-")</f>
        <v>5.7971014492753623</v>
      </c>
      <c r="E9" s="105" t="str">
        <f>IFERROR(VLOOKUP($C9,'Distribution (medium) tables'!$D$47:$S$58,13,FALSE),"-")</f>
        <v>-</v>
      </c>
      <c r="F9" s="105">
        <f>IFERROR(VLOOKUP($C9,'Distribution (medium) tables'!$D$32:$S$41,13,FALSE),"-")</f>
        <v>2.7272727272727271</v>
      </c>
      <c r="G9" s="105">
        <f>IFERROR(VLOOKUP($C9,'Distribution (medium) tables'!$D$17:$S$26,13,FALSE),"-")</f>
        <v>3.75</v>
      </c>
      <c r="H9" s="105">
        <f>IFERROR(VLOOKUP($C9,'Distribution (medium) tables'!$D$3:$S$11,13,FALSE),"-")</f>
        <v>5.333333333333333</v>
      </c>
      <c r="I9" s="88"/>
      <c r="J9" s="89"/>
      <c r="K9" s="203"/>
      <c r="L9" s="113" t="str">
        <f t="shared" si="1"/>
        <v>D110</v>
      </c>
      <c r="M9" s="105">
        <f>IFERROR(VLOOKUP($L9,'Distribution (medium) tables'!$D$64:$S$74,10,FALSE),"-")</f>
        <v>2.1739130434782608</v>
      </c>
      <c r="N9" s="105" t="str">
        <f>IFERROR(VLOOKUP($L9,'Distribution (medium) tables'!$D$47:$S$58,10,FALSE),"-")</f>
        <v>-</v>
      </c>
      <c r="O9" s="105">
        <f>IFERROR(VLOOKUP($L9,'Distribution (medium) tables'!$D$32:$S$41,10,FALSE),"-")</f>
        <v>0.90909090909090906</v>
      </c>
      <c r="P9" s="105">
        <f>IFERROR(VLOOKUP($L9,'Distribution (medium) tables'!$D$17:$S$26,10,FALSE),"-")</f>
        <v>1.25</v>
      </c>
      <c r="Q9" s="105">
        <f>IFERROR(VLOOKUP($L9,'Distribution (medium) tables'!$D$3:$S$11,10,FALSE),"-")</f>
        <v>2.6666666666666665</v>
      </c>
      <c r="R9" s="89"/>
      <c r="S9" s="88"/>
      <c r="T9" s="203"/>
      <c r="U9" s="113" t="str">
        <f t="shared" si="0"/>
        <v>D110</v>
      </c>
      <c r="V9" s="105">
        <f>IFERROR(VLOOKUP($U9,'Distribution (medium) tables'!$D$64:$S$74,14,FALSE),"-")</f>
        <v>57.971014492753625</v>
      </c>
      <c r="W9" s="105" t="str">
        <f>IFERROR(VLOOKUP($U9,'Distribution (medium) tables'!$D$47:$S$58,14,FALSE),"-")</f>
        <v>-</v>
      </c>
      <c r="X9" s="105">
        <f>IFERROR(VLOOKUP($U9,'Distribution (medium) tables'!$D$32:$S$41,14,FALSE),"-")</f>
        <v>4.5454545454545459</v>
      </c>
      <c r="Y9" s="105">
        <f>IFERROR(VLOOKUP($U9,'Distribution (medium) tables'!$D$17:$S$26,14,FALSE),"-")</f>
        <v>3.75</v>
      </c>
      <c r="Z9" s="105">
        <f>IFERROR(VLOOKUP($U9,'Distribution (medium) tables'!$D$3:$S$11,14,FALSE),"-")</f>
        <v>20</v>
      </c>
      <c r="AA9" s="88"/>
      <c r="AB9" s="6"/>
    </row>
    <row r="10" spans="1:28" s="5" customFormat="1" ht="13.5" customHeight="1" x14ac:dyDescent="0.3">
      <c r="A10" s="88"/>
      <c r="B10" s="203"/>
      <c r="C10" s="113" t="s">
        <v>62</v>
      </c>
      <c r="D10" s="116">
        <f>IFERROR(VLOOKUP($C10,'Distribution (medium) tables'!$D$64:$S$74,13,FALSE),"-")</f>
        <v>0.67567567567567566</v>
      </c>
      <c r="E10" s="105">
        <f>IFERROR(VLOOKUP($C10,'Distribution (medium) tables'!$D$47:$S$58,13,FALSE),"-")</f>
        <v>0</v>
      </c>
      <c r="F10" s="105">
        <f>IFERROR(VLOOKUP($C10,'Distribution (medium) tables'!$D$32:$S$41,13,FALSE),"-")</f>
        <v>4.6511627906976747</v>
      </c>
      <c r="G10" s="105">
        <f>IFERROR(VLOOKUP($C10,'Distribution (medium) tables'!$D$17:$S$26,13,FALSE),"-")</f>
        <v>3.0769230769230771</v>
      </c>
      <c r="H10" s="105">
        <f>IFERROR(VLOOKUP($C10,'Distribution (medium) tables'!$D$3:$S$11,13,FALSE),"-")</f>
        <v>10</v>
      </c>
      <c r="I10" s="88"/>
      <c r="J10" s="89"/>
      <c r="K10" s="203"/>
      <c r="L10" s="113" t="str">
        <f t="shared" si="1"/>
        <v>D128</v>
      </c>
      <c r="M10" s="105">
        <f>IFERROR(VLOOKUP($L10,'Distribution (medium) tables'!$D$64:$S$74,10,FALSE),"-")</f>
        <v>0.67567567567567566</v>
      </c>
      <c r="N10" s="105">
        <f>IFERROR(VLOOKUP($L10,'Distribution (medium) tables'!$D$47:$S$58,10,FALSE),"-")</f>
        <v>0</v>
      </c>
      <c r="O10" s="105">
        <f>IFERROR(VLOOKUP($L10,'Distribution (medium) tables'!$D$32:$S$41,10,FALSE),"-")</f>
        <v>1.5503875968992249</v>
      </c>
      <c r="P10" s="105">
        <f>IFERROR(VLOOKUP($L10,'Distribution (medium) tables'!$D$17:$S$26,10,FALSE),"-")</f>
        <v>2.3076923076923075</v>
      </c>
      <c r="Q10" s="105">
        <f>IFERROR(VLOOKUP($L10,'Distribution (medium) tables'!$D$3:$S$11,10,FALSE),"-")</f>
        <v>8.1818181818181817</v>
      </c>
      <c r="R10" s="89"/>
      <c r="S10" s="88"/>
      <c r="T10" s="203"/>
      <c r="U10" s="113" t="str">
        <f t="shared" si="0"/>
        <v>D128</v>
      </c>
      <c r="V10" s="105">
        <f>IFERROR(VLOOKUP($U10,'Distribution (medium) tables'!$D$64:$S$74,14,FALSE),"-")</f>
        <v>1.3513513513513513</v>
      </c>
      <c r="W10" s="105">
        <f>IFERROR(VLOOKUP($U10,'Distribution (medium) tables'!$D$47:$S$58,14,FALSE),"-")</f>
        <v>0</v>
      </c>
      <c r="X10" s="105">
        <f>IFERROR(VLOOKUP($U10,'Distribution (medium) tables'!$D$32:$S$41,14,FALSE),"-")</f>
        <v>3.8759689922480618</v>
      </c>
      <c r="Y10" s="105">
        <f>IFERROR(VLOOKUP($U10,'Distribution (medium) tables'!$D$17:$S$26,14,FALSE),"-")</f>
        <v>2.3076923076923075</v>
      </c>
      <c r="Z10" s="105">
        <f>IFERROR(VLOOKUP($U10,'Distribution (medium) tables'!$D$3:$S$11,14,FALSE),"-")</f>
        <v>18.181818181818183</v>
      </c>
      <c r="AA10" s="88"/>
      <c r="AB10" s="121"/>
    </row>
    <row r="11" spans="1:28" s="5" customFormat="1" ht="13.5" customHeight="1" x14ac:dyDescent="0.3">
      <c r="A11" s="88"/>
      <c r="B11" s="203"/>
      <c r="C11" s="113" t="s">
        <v>63</v>
      </c>
      <c r="D11" s="116">
        <f>IFERROR(VLOOKUP($C11,'Distribution (medium) tables'!$D$64:$S$74,13,FALSE),"-")</f>
        <v>4.4444444444444446</v>
      </c>
      <c r="E11" s="105">
        <f>IFERROR(VLOOKUP($C11,'Distribution (medium) tables'!$D$47:$S$58,13,FALSE),"-")</f>
        <v>1.4492753623188406</v>
      </c>
      <c r="F11" s="105">
        <f>IFERROR(VLOOKUP($C11,'Distribution (medium) tables'!$D$32:$S$41,13,FALSE),"-")</f>
        <v>0.63694267515923564</v>
      </c>
      <c r="G11" s="105">
        <f>IFERROR(VLOOKUP($C11,'Distribution (medium) tables'!$D$17:$S$26,13,FALSE),"-")</f>
        <v>2.5157232704402515</v>
      </c>
      <c r="H11" s="105">
        <f>IFERROR(VLOOKUP($C11,'Distribution (medium) tables'!$D$3:$S$11,13,FALSE),"-")</f>
        <v>2.4096385542168677</v>
      </c>
      <c r="I11" s="88"/>
      <c r="J11" s="89"/>
      <c r="K11" s="203"/>
      <c r="L11" s="113" t="str">
        <f t="shared" si="1"/>
        <v>D145</v>
      </c>
      <c r="M11" s="105">
        <f>IFERROR(VLOOKUP($L11,'Distribution (medium) tables'!$D$64:$S$74,10,FALSE),"-")</f>
        <v>0</v>
      </c>
      <c r="N11" s="105">
        <f>IFERROR(VLOOKUP($L11,'Distribution (medium) tables'!$D$47:$S$58,10,FALSE),"-")</f>
        <v>0</v>
      </c>
      <c r="O11" s="105">
        <f>IFERROR(VLOOKUP($L11,'Distribution (medium) tables'!$D$32:$S$41,10,FALSE),"-")</f>
        <v>0.63694267515923564</v>
      </c>
      <c r="P11" s="105">
        <f>IFERROR(VLOOKUP($L11,'Distribution (medium) tables'!$D$17:$S$26,10,FALSE),"-")</f>
        <v>0.62893081761006286</v>
      </c>
      <c r="Q11" s="105">
        <f>IFERROR(VLOOKUP($L11,'Distribution (medium) tables'!$D$3:$S$11,10,FALSE),"-")</f>
        <v>1.2048192771084338</v>
      </c>
      <c r="R11" s="89"/>
      <c r="S11" s="88"/>
      <c r="T11" s="203"/>
      <c r="U11" s="113" t="str">
        <f t="shared" si="0"/>
        <v>D145</v>
      </c>
      <c r="V11" s="105">
        <f>IFERROR(VLOOKUP($U11,'Distribution (medium) tables'!$D$64:$S$74,14,FALSE),"-")</f>
        <v>0</v>
      </c>
      <c r="W11" s="105">
        <f>IFERROR(VLOOKUP($U11,'Distribution (medium) tables'!$D$47:$S$58,14,FALSE),"-")</f>
        <v>0</v>
      </c>
      <c r="X11" s="105">
        <f>IFERROR(VLOOKUP($U11,'Distribution (medium) tables'!$D$32:$S$41,14,FALSE),"-")</f>
        <v>0</v>
      </c>
      <c r="Y11" s="105">
        <f>IFERROR(VLOOKUP($U11,'Distribution (medium) tables'!$D$17:$S$26,14,FALSE),"-")</f>
        <v>23.270440251572328</v>
      </c>
      <c r="Z11" s="105">
        <f>IFERROR(VLOOKUP($U11,'Distribution (medium) tables'!$D$3:$S$11,14,FALSE),"-")</f>
        <v>19.879518072289155</v>
      </c>
      <c r="AA11" s="88"/>
    </row>
    <row r="12" spans="1:28" s="5" customFormat="1" ht="13.5" customHeight="1" x14ac:dyDescent="0.3">
      <c r="A12" s="88"/>
      <c r="B12" s="203"/>
      <c r="C12" s="113" t="s">
        <v>64</v>
      </c>
      <c r="D12" s="116">
        <f>IFERROR(VLOOKUP($C12,'Distribution (medium) tables'!$D$64:$S$74,13,FALSE),"-")</f>
        <v>0</v>
      </c>
      <c r="E12" s="105">
        <f>IFERROR(VLOOKUP($C12,'Distribution (medium) tables'!$D$47:$S$58,13,FALSE),"-")</f>
        <v>0.49751243781094528</v>
      </c>
      <c r="F12" s="105">
        <f>IFERROR(VLOOKUP($C12,'Distribution (medium) tables'!$D$32:$S$41,13,FALSE),"-")</f>
        <v>1.3333333333333333</v>
      </c>
      <c r="G12" s="105">
        <f>IFERROR(VLOOKUP($C12,'Distribution (medium) tables'!$D$17:$S$26,13,FALSE),"-")</f>
        <v>1.2594458438287153</v>
      </c>
      <c r="H12" s="105">
        <f>IFERROR(VLOOKUP($C12,'Distribution (medium) tables'!$D$3:$S$11,13,FALSE),"-")</f>
        <v>1.171875</v>
      </c>
      <c r="I12" s="88"/>
      <c r="J12" s="89"/>
      <c r="K12" s="203"/>
      <c r="L12" s="113" t="str">
        <f t="shared" si="1"/>
        <v>D150</v>
      </c>
      <c r="M12" s="105">
        <f>IFERROR(VLOOKUP($L12,'Distribution (medium) tables'!$D$64:$S$74,10,FALSE),"-")</f>
        <v>0</v>
      </c>
      <c r="N12" s="105">
        <f>IFERROR(VLOOKUP($L12,'Distribution (medium) tables'!$D$47:$S$58,10,FALSE),"-")</f>
        <v>0.49751243781094528</v>
      </c>
      <c r="O12" s="105">
        <f>IFERROR(VLOOKUP($L12,'Distribution (medium) tables'!$D$32:$S$41,10,FALSE),"-")</f>
        <v>1.3333333333333333</v>
      </c>
      <c r="P12" s="105">
        <f>IFERROR(VLOOKUP($L12,'Distribution (medium) tables'!$D$17:$S$26,10,FALSE),"-")</f>
        <v>1.0075566750629723</v>
      </c>
      <c r="Q12" s="105">
        <f>IFERROR(VLOOKUP($L12,'Distribution (medium) tables'!$D$3:$S$11,10,FALSE),"-")</f>
        <v>0.5859375</v>
      </c>
      <c r="R12" s="89"/>
      <c r="S12" s="88"/>
      <c r="T12" s="203"/>
      <c r="U12" s="113" t="str">
        <f t="shared" si="0"/>
        <v>D150</v>
      </c>
      <c r="V12" s="105">
        <f>IFERROR(VLOOKUP($U12,'Distribution (medium) tables'!$D$64:$S$74,14,FALSE),"-")</f>
        <v>0</v>
      </c>
      <c r="W12" s="105">
        <f>IFERROR(VLOOKUP($U12,'Distribution (medium) tables'!$D$47:$S$58,14,FALSE),"-")</f>
        <v>0.49751243781094528</v>
      </c>
      <c r="X12" s="105">
        <f>IFERROR(VLOOKUP($U12,'Distribution (medium) tables'!$D$32:$S$41,14,FALSE),"-")</f>
        <v>13.777777777777779</v>
      </c>
      <c r="Y12" s="105">
        <f>IFERROR(VLOOKUP($U12,'Distribution (medium) tables'!$D$17:$S$26,14,FALSE),"-")</f>
        <v>10.57934508816121</v>
      </c>
      <c r="Z12" s="105">
        <f>IFERROR(VLOOKUP($U12,'Distribution (medium) tables'!$D$3:$S$11,14,FALSE),"-")</f>
        <v>0</v>
      </c>
      <c r="AA12" s="88"/>
    </row>
    <row r="13" spans="1:28" s="5" customFormat="1" ht="13.5" customHeight="1" x14ac:dyDescent="0.3">
      <c r="A13" s="88"/>
      <c r="B13" s="203"/>
      <c r="C13" s="113" t="s">
        <v>65</v>
      </c>
      <c r="D13" s="116">
        <f>IFERROR(VLOOKUP($C13,'Distribution (medium) tables'!$D$64:$S$74,13,FALSE),"-")</f>
        <v>2.6315789473684212</v>
      </c>
      <c r="E13" s="105">
        <f>IFERROR(VLOOKUP($C13,'Distribution (medium) tables'!$D$47:$S$58,13,FALSE),"-")</f>
        <v>5.2287581699346406</v>
      </c>
      <c r="F13" s="105">
        <f>IFERROR(VLOOKUP($C13,'Distribution (medium) tables'!$D$32:$S$41,13,FALSE),"-")</f>
        <v>0</v>
      </c>
      <c r="G13" s="105">
        <f>IFERROR(VLOOKUP($C13,'Distribution (medium) tables'!$D$17:$S$26,13,FALSE),"-")</f>
        <v>1.948051948051948</v>
      </c>
      <c r="H13" s="105">
        <f>IFERROR(VLOOKUP($C13,'Distribution (medium) tables'!$D$3:$S$11,13,FALSE),"-")</f>
        <v>4.3859649122807021</v>
      </c>
      <c r="I13" s="88"/>
      <c r="J13" s="89"/>
      <c r="K13" s="203"/>
      <c r="L13" s="113" t="str">
        <f t="shared" si="1"/>
        <v>D155</v>
      </c>
      <c r="M13" s="105">
        <f>IFERROR(VLOOKUP($L13,'Distribution (medium) tables'!$D$64:$S$74,10,FALSE),"-")</f>
        <v>0</v>
      </c>
      <c r="N13" s="105">
        <f>IFERROR(VLOOKUP($L13,'Distribution (medium) tables'!$D$47:$S$58,10,FALSE),"-")</f>
        <v>0</v>
      </c>
      <c r="O13" s="105">
        <f>IFERROR(VLOOKUP($L13,'Distribution (medium) tables'!$D$32:$S$41,10,FALSE),"-")</f>
        <v>0</v>
      </c>
      <c r="P13" s="105">
        <f>IFERROR(VLOOKUP($L13,'Distribution (medium) tables'!$D$17:$S$26,10,FALSE),"-")</f>
        <v>0.64935064935064934</v>
      </c>
      <c r="Q13" s="105">
        <f>IFERROR(VLOOKUP($L13,'Distribution (medium) tables'!$D$3:$S$11,10,FALSE),"-")</f>
        <v>2.5062656641604009</v>
      </c>
      <c r="R13" s="89"/>
      <c r="S13" s="88"/>
      <c r="T13" s="203"/>
      <c r="U13" s="113" t="str">
        <f t="shared" si="0"/>
        <v>D155</v>
      </c>
      <c r="V13" s="105">
        <f>IFERROR(VLOOKUP($U13,'Distribution (medium) tables'!$D$64:$S$74,14,FALSE),"-")</f>
        <v>0</v>
      </c>
      <c r="W13" s="105">
        <f>IFERROR(VLOOKUP($U13,'Distribution (medium) tables'!$D$47:$S$58,14,FALSE),"-")</f>
        <v>0</v>
      </c>
      <c r="X13" s="105">
        <f>IFERROR(VLOOKUP($U13,'Distribution (medium) tables'!$D$32:$S$41,14,FALSE),"-")</f>
        <v>0</v>
      </c>
      <c r="Y13" s="105">
        <f>IFERROR(VLOOKUP($U13,'Distribution (medium) tables'!$D$17:$S$26,14,FALSE),"-")</f>
        <v>1.2987012987012987</v>
      </c>
      <c r="Z13" s="105">
        <f>IFERROR(VLOOKUP($U13,'Distribution (medium) tables'!$D$3:$S$11,14,FALSE),"-")</f>
        <v>4.3859649122807021</v>
      </c>
      <c r="AA13" s="88"/>
    </row>
    <row r="14" spans="1:28" s="5" customFormat="1" ht="13.5" customHeight="1" x14ac:dyDescent="0.3">
      <c r="A14" s="88"/>
      <c r="B14" s="203"/>
      <c r="C14" s="113" t="s">
        <v>66</v>
      </c>
      <c r="D14" s="116" t="str">
        <f>IFERROR(VLOOKUP($C14,'Distribution (medium) tables'!$D$64:$S$74,13,FALSE),"-")</f>
        <v>-</v>
      </c>
      <c r="E14" s="105">
        <f>IFERROR(VLOOKUP($C14,'Distribution (medium) tables'!$D$47:$S$58,13,FALSE),"-")</f>
        <v>5.5</v>
      </c>
      <c r="F14" s="105">
        <f>IFERROR(VLOOKUP($C14,'Distribution (medium) tables'!$D$32:$S$41,13,FALSE),"-")</f>
        <v>2.3809523809523809</v>
      </c>
      <c r="G14" s="105">
        <f>IFERROR(VLOOKUP($C14,'Distribution (medium) tables'!$D$17:$S$26,13,FALSE),"-")</f>
        <v>0.7407407407407407</v>
      </c>
      <c r="H14" s="105">
        <f>IFERROR(VLOOKUP($C14,'Distribution (medium) tables'!$D$3:$S$11,13,FALSE),"-")</f>
        <v>1.3636363636363635</v>
      </c>
      <c r="I14" s="88"/>
      <c r="J14" s="89"/>
      <c r="K14" s="203"/>
      <c r="L14" s="113" t="str">
        <f t="shared" ref="L14" si="2">C14</f>
        <v>D160</v>
      </c>
      <c r="M14" s="105" t="str">
        <f>IFERROR(VLOOKUP($L14,'Distribution (medium) tables'!$D$64:$S$74,10,FALSE),"-")</f>
        <v>-</v>
      </c>
      <c r="N14" s="105">
        <f>IFERROR(VLOOKUP($L14,'Distribution (medium) tables'!$D$47:$S$58,10,FALSE),"-")</f>
        <v>1</v>
      </c>
      <c r="O14" s="105">
        <f>IFERROR(VLOOKUP($L14,'Distribution (medium) tables'!$D$32:$S$41,10,FALSE),"-")</f>
        <v>1.9047619047619047</v>
      </c>
      <c r="P14" s="105">
        <f>IFERROR(VLOOKUP($L14,'Distribution (medium) tables'!$D$17:$S$26,10,FALSE),"-")</f>
        <v>0</v>
      </c>
      <c r="Q14" s="105">
        <f>IFERROR(VLOOKUP($L14,'Distribution (medium) tables'!$D$3:$S$11,10,FALSE),"-")</f>
        <v>1.3636363636363635</v>
      </c>
      <c r="R14" s="89"/>
      <c r="S14" s="88"/>
      <c r="T14" s="203"/>
      <c r="U14" s="113" t="str">
        <f t="shared" ref="U14" si="3">L14</f>
        <v>D160</v>
      </c>
      <c r="V14" s="105" t="str">
        <f>IFERROR(VLOOKUP($U14,'Distribution (medium) tables'!$D$64:$S$74,14,FALSE),"-")</f>
        <v>-</v>
      </c>
      <c r="W14" s="105">
        <f>IFERROR(VLOOKUP($U14,'Distribution (medium) tables'!$D$47:$S$58,14,FALSE),"-")</f>
        <v>4</v>
      </c>
      <c r="X14" s="105">
        <f>IFERROR(VLOOKUP($U14,'Distribution (medium) tables'!$D$32:$S$41,14,FALSE),"-")</f>
        <v>17.142857142857142</v>
      </c>
      <c r="Y14" s="105">
        <f>IFERROR(VLOOKUP($U14,'Distribution (medium) tables'!$D$17:$S$26,14,FALSE),"-")</f>
        <v>0</v>
      </c>
      <c r="Z14" s="105">
        <f>IFERROR(VLOOKUP($U14,'Distribution (medium) tables'!$D$3:$S$11,14,FALSE),"-")</f>
        <v>5.2272727272727275</v>
      </c>
      <c r="AA14" s="88"/>
    </row>
    <row r="15" spans="1:28" s="5" customFormat="1" ht="15" customHeight="1" x14ac:dyDescent="0.3">
      <c r="A15" s="88"/>
      <c r="B15" s="210" t="s">
        <v>119</v>
      </c>
      <c r="C15" s="210"/>
      <c r="D15" s="117">
        <f>'Distribution (medium) tables'!$P75</f>
        <v>2.2879464285714302</v>
      </c>
      <c r="E15" s="117">
        <f>'Distribution (medium) tables'!$P59</f>
        <v>4.1332360807196702</v>
      </c>
      <c r="F15" s="117">
        <f>'Distribution (medium) tables'!$P42</f>
        <v>2.0238095238095237</v>
      </c>
      <c r="G15" s="117">
        <f>'Distribution (medium) tables'!$P27</f>
        <v>3.2477341389728096</v>
      </c>
      <c r="H15" s="117">
        <f>'Distribution (medium) tables'!$P12</f>
        <v>2.6390794890742111</v>
      </c>
      <c r="I15" s="88"/>
      <c r="J15" s="89"/>
      <c r="K15" s="210" t="s">
        <v>119</v>
      </c>
      <c r="L15" s="210"/>
      <c r="M15" s="117">
        <f>'Distribution (medium) tables'!$M75</f>
        <v>0.9486607142857143</v>
      </c>
      <c r="N15" s="117">
        <f>'Distribution (medium) tables'!$M59</f>
        <v>1.9450522732798443</v>
      </c>
      <c r="O15" s="117">
        <f>'Distribution (medium) tables'!$M42</f>
        <v>1.25</v>
      </c>
      <c r="P15" s="117">
        <f>'Distribution (medium) tables'!$M27</f>
        <v>1.7371601208459215</v>
      </c>
      <c r="Q15" s="117">
        <f>'Distribution (medium) tables'!$M12</f>
        <v>1.7417924627889791</v>
      </c>
      <c r="R15" s="89"/>
      <c r="S15" s="88"/>
      <c r="T15" s="210" t="s">
        <v>119</v>
      </c>
      <c r="U15" s="210"/>
      <c r="V15" s="117">
        <f>'Distribution (medium) tables'!$Q75</f>
        <v>21.316964285714299</v>
      </c>
      <c r="W15" s="117">
        <f>'Distribution (medium) tables'!$Q59</f>
        <v>9.4335035254072395</v>
      </c>
      <c r="X15" s="117">
        <f>'Distribution (medium) tables'!$Q42</f>
        <v>7.9761904761904754</v>
      </c>
      <c r="Y15" s="117">
        <f>'Distribution (medium) tables'!$Q27</f>
        <v>10.045317220543806</v>
      </c>
      <c r="Z15" s="117">
        <f>'Distribution (medium) tables'!$Q12</f>
        <v>8.999261057743059</v>
      </c>
      <c r="AA15" s="88"/>
    </row>
    <row r="16" spans="1:28" s="5" customFormat="1" ht="15" customHeight="1" x14ac:dyDescent="0.3">
      <c r="A16" s="88"/>
      <c r="B16" s="204" t="s">
        <v>15</v>
      </c>
      <c r="C16" s="204"/>
      <c r="D16" s="117">
        <f>'Distribution (medium) tables'!$P76</f>
        <v>2.7246185534025198</v>
      </c>
      <c r="E16" s="117">
        <f>'Distribution (medium) tables'!$P60</f>
        <v>4.1265926839293101</v>
      </c>
      <c r="F16" s="117">
        <f>'Distribution (medium) tables'!$P43</f>
        <v>1.901017852172876</v>
      </c>
      <c r="G16" s="117">
        <f>'Distribution (medium) tables'!$P28</f>
        <v>2.1019509125235998</v>
      </c>
      <c r="H16" s="117">
        <f>'Distribution (medium) tables'!$P13</f>
        <v>1.9852941176470589</v>
      </c>
      <c r="I16" s="88"/>
      <c r="J16" s="89"/>
      <c r="K16" s="204" t="s">
        <v>15</v>
      </c>
      <c r="L16" s="204"/>
      <c r="M16" s="117">
        <f>'Distribution (medium) tables'!$M76</f>
        <v>1.1873337732717399</v>
      </c>
      <c r="N16" s="117">
        <f>'Distribution (medium) tables'!$M60</f>
        <v>1.7427044800657601</v>
      </c>
      <c r="O16" s="117">
        <f>'Distribution (medium) tables'!$M43</f>
        <v>0.85732177647012042</v>
      </c>
      <c r="P16" s="117">
        <f>'Distribution (medium) tables'!$M28</f>
        <v>0.94398993077407178</v>
      </c>
      <c r="Q16" s="117">
        <f>'Distribution (medium) tables'!$M13</f>
        <v>0.99789915966386555</v>
      </c>
      <c r="R16" s="89"/>
      <c r="S16" s="88"/>
      <c r="T16" s="204" t="s">
        <v>15</v>
      </c>
      <c r="U16" s="204"/>
      <c r="V16" s="117">
        <f>'Distribution (medium) tables'!$Q76</f>
        <v>23.1217629531866</v>
      </c>
      <c r="W16" s="117">
        <f>'Distribution (medium) tables'!$Q60</f>
        <v>20.0863131935882</v>
      </c>
      <c r="X16" s="117">
        <f>'Distribution (medium) tables'!$Q43</f>
        <v>6.8709991650431403</v>
      </c>
      <c r="Y16" s="117">
        <f>'Distribution (medium) tables'!$Q28</f>
        <v>8.6217747010698549</v>
      </c>
      <c r="Z16" s="117">
        <f>'Distribution (medium) tables'!$Q13</f>
        <v>10.819327731092438</v>
      </c>
      <c r="AA16" s="88"/>
    </row>
    <row r="17" spans="1:27" s="5" customFormat="1" ht="15" customHeight="1" x14ac:dyDescent="0.3">
      <c r="A17" s="88"/>
      <c r="B17" s="204" t="s">
        <v>17</v>
      </c>
      <c r="C17" s="204"/>
      <c r="D17" s="117">
        <f>'Distribution (medium) tables'!$P77</f>
        <v>2.2594618044144101</v>
      </c>
      <c r="E17" s="117">
        <f>'Distribution (medium) tables'!$P61</f>
        <v>3.6798943330608598</v>
      </c>
      <c r="F17" s="117">
        <f>'Distribution (medium) tables'!$P44</f>
        <v>1.6668514093645379</v>
      </c>
      <c r="G17" s="117">
        <f>'Distribution (medium) tables'!$P29</f>
        <v>1.8646727739368363</v>
      </c>
      <c r="H17" s="117">
        <f>'Distribution (medium) tables'!$P14</f>
        <v>1.6817799268785087</v>
      </c>
      <c r="I17" s="88"/>
      <c r="J17" s="89"/>
      <c r="K17" s="204" t="s">
        <v>17</v>
      </c>
      <c r="L17" s="204"/>
      <c r="M17" s="117">
        <f>'Distribution (medium) tables'!$M77</f>
        <v>0.92021717125241598</v>
      </c>
      <c r="N17" s="117">
        <f>'Distribution (medium) tables'!$M61</f>
        <v>1.36401416612122</v>
      </c>
      <c r="O17" s="117">
        <f>'Distribution (medium) tables'!$M44</f>
        <v>0.74174887716721938</v>
      </c>
      <c r="P17" s="117">
        <f>'Distribution (medium) tables'!$M29</f>
        <v>0.84030318138784477</v>
      </c>
      <c r="Q17" s="117">
        <f>'Distribution (medium) tables'!$M14</f>
        <v>0.82651577603003634</v>
      </c>
      <c r="R17" s="89"/>
      <c r="S17" s="88"/>
      <c r="T17" s="204" t="s">
        <v>17</v>
      </c>
      <c r="U17" s="204"/>
      <c r="V17" s="117">
        <f>'Distribution (medium) tables'!$Q77</f>
        <v>17.344450433159398</v>
      </c>
      <c r="W17" s="117">
        <f>'Distribution (medium) tables'!$Q61</f>
        <v>16.905434566081599</v>
      </c>
      <c r="X17" s="117">
        <f>'Distribution (medium) tables'!$Q44</f>
        <v>6.7757509790668466</v>
      </c>
      <c r="Y17" s="117">
        <f>'Distribution (medium) tables'!$Q29</f>
        <v>9.2033205580573476</v>
      </c>
      <c r="Z17" s="117">
        <f>'Distribution (medium) tables'!$Q14</f>
        <v>9.2929121600594513</v>
      </c>
      <c r="AA17" s="88"/>
    </row>
    <row r="18" spans="1:27" s="5" customFormat="1" ht="15" customHeight="1" x14ac:dyDescent="0.3">
      <c r="A18" s="88"/>
      <c r="B18" s="88"/>
      <c r="C18" s="88"/>
      <c r="D18" s="88"/>
      <c r="E18" s="88"/>
      <c r="F18" s="88"/>
      <c r="G18" s="88"/>
      <c r="H18" s="88"/>
      <c r="I18" s="88"/>
      <c r="J18" s="89"/>
      <c r="K18" s="89"/>
      <c r="L18" s="89"/>
      <c r="M18" s="89"/>
      <c r="N18" s="89"/>
      <c r="O18" s="89"/>
      <c r="P18" s="89"/>
      <c r="Q18" s="89"/>
      <c r="R18" s="89"/>
      <c r="S18" s="88"/>
      <c r="T18" s="88"/>
      <c r="U18" s="88"/>
      <c r="V18" s="88"/>
      <c r="W18" s="88"/>
      <c r="X18" s="88"/>
      <c r="Y18" s="88"/>
      <c r="Z18" s="88"/>
      <c r="AA18" s="88"/>
    </row>
    <row r="19" spans="1:27" s="5" customFormat="1" ht="15" customHeight="1" x14ac:dyDescent="0.3">
      <c r="A19" s="88"/>
      <c r="B19" s="178" t="s">
        <v>37</v>
      </c>
      <c r="C19" s="178"/>
      <c r="D19" s="178"/>
      <c r="E19" s="95"/>
      <c r="F19" s="95"/>
      <c r="G19" s="88">
        <v>9</v>
      </c>
      <c r="H19" s="88"/>
      <c r="I19" s="88"/>
      <c r="J19" s="89"/>
      <c r="K19" s="202" t="s">
        <v>37</v>
      </c>
      <c r="L19" s="202"/>
      <c r="M19" s="202"/>
      <c r="N19" s="100"/>
      <c r="O19" s="100"/>
      <c r="P19" s="89">
        <v>9</v>
      </c>
      <c r="Q19" s="89"/>
      <c r="R19" s="89"/>
      <c r="S19" s="88"/>
      <c r="T19" s="178" t="s">
        <v>37</v>
      </c>
      <c r="U19" s="178"/>
      <c r="V19" s="178"/>
      <c r="W19" s="95"/>
      <c r="X19" s="95"/>
      <c r="Y19" s="88">
        <v>9</v>
      </c>
      <c r="Z19" s="88"/>
      <c r="AA19" s="88"/>
    </row>
    <row r="20" spans="1:27" s="5" customFormat="1" ht="4.1500000000000004" customHeight="1" x14ac:dyDescent="0.3">
      <c r="A20" s="88"/>
      <c r="B20" s="88"/>
      <c r="C20" s="88"/>
      <c r="D20" s="88">
        <v>1</v>
      </c>
      <c r="E20" s="88">
        <v>2</v>
      </c>
      <c r="F20" s="88">
        <v>3</v>
      </c>
      <c r="G20" s="88">
        <v>4</v>
      </c>
      <c r="H20" s="88"/>
      <c r="I20" s="88"/>
      <c r="J20" s="89"/>
      <c r="K20" s="89"/>
      <c r="L20" s="89"/>
      <c r="M20" s="89">
        <v>1</v>
      </c>
      <c r="N20" s="89">
        <v>2</v>
      </c>
      <c r="O20" s="89">
        <v>3</v>
      </c>
      <c r="P20" s="89">
        <v>4</v>
      </c>
      <c r="Q20" s="89"/>
      <c r="R20" s="89"/>
      <c r="S20" s="88"/>
      <c r="T20" s="88"/>
      <c r="U20" s="88"/>
      <c r="V20" s="88">
        <v>1</v>
      </c>
      <c r="W20" s="88">
        <v>2</v>
      </c>
      <c r="X20" s="88">
        <v>3</v>
      </c>
      <c r="Y20" s="88">
        <v>4</v>
      </c>
      <c r="Z20" s="88"/>
      <c r="AA20" s="88"/>
    </row>
    <row r="21" spans="1:27" s="5" customFormat="1" ht="15" customHeight="1" x14ac:dyDescent="0.3">
      <c r="A21" s="88"/>
      <c r="B21" s="88"/>
      <c r="C21" s="88"/>
      <c r="D21" s="88"/>
      <c r="E21" s="88"/>
      <c r="F21" s="88"/>
      <c r="G21" s="88"/>
      <c r="H21" s="88"/>
      <c r="I21" s="88"/>
      <c r="J21" s="89"/>
      <c r="K21" s="89"/>
      <c r="L21" s="89"/>
      <c r="M21" s="89"/>
      <c r="N21" s="89"/>
      <c r="O21" s="89"/>
      <c r="P21" s="89"/>
      <c r="Q21" s="89"/>
      <c r="R21" s="89"/>
      <c r="S21" s="88"/>
      <c r="T21" s="88"/>
      <c r="U21" s="88"/>
      <c r="V21" s="88"/>
      <c r="W21" s="88"/>
      <c r="X21" s="88"/>
      <c r="Y21" s="88"/>
      <c r="Z21" s="88"/>
      <c r="AA21" s="88"/>
    </row>
    <row r="22" spans="1:27" s="5" customFormat="1" ht="15" customHeight="1" x14ac:dyDescent="0.3">
      <c r="A22" s="88"/>
      <c r="B22" s="196" t="s">
        <v>38</v>
      </c>
      <c r="C22" s="196"/>
      <c r="D22" s="112">
        <f>D4</f>
        <v>2020</v>
      </c>
      <c r="E22" s="112">
        <f>E4</f>
        <v>2021</v>
      </c>
      <c r="F22" s="112">
        <f>F4</f>
        <v>2022</v>
      </c>
      <c r="G22" s="112">
        <f t="shared" ref="G22:H22" si="4">G4</f>
        <v>2023</v>
      </c>
      <c r="H22" s="112">
        <f t="shared" si="4"/>
        <v>2024</v>
      </c>
      <c r="I22" s="88"/>
      <c r="J22" s="89"/>
      <c r="K22" s="196" t="s">
        <v>39</v>
      </c>
      <c r="L22" s="196"/>
      <c r="M22" s="112">
        <f>M4</f>
        <v>2020</v>
      </c>
      <c r="N22" s="112">
        <f>N4</f>
        <v>2021</v>
      </c>
      <c r="O22" s="112">
        <f>O4</f>
        <v>2022</v>
      </c>
      <c r="P22" s="112">
        <f t="shared" ref="P22:Q22" si="5">P4</f>
        <v>2023</v>
      </c>
      <c r="Q22" s="112">
        <f t="shared" si="5"/>
        <v>2024</v>
      </c>
      <c r="R22" s="89"/>
      <c r="S22" s="88"/>
      <c r="T22" s="196" t="s">
        <v>40</v>
      </c>
      <c r="U22" s="196"/>
      <c r="V22" s="112">
        <f>V4</f>
        <v>2020</v>
      </c>
      <c r="W22" s="112">
        <f>W4</f>
        <v>2021</v>
      </c>
      <c r="X22" s="112">
        <f>X4</f>
        <v>2022</v>
      </c>
      <c r="Y22" s="112">
        <f t="shared" ref="Y22:Z22" si="6">Y4</f>
        <v>2023</v>
      </c>
      <c r="Z22" s="112">
        <f t="shared" si="6"/>
        <v>2024</v>
      </c>
      <c r="AA22" s="88"/>
    </row>
    <row r="23" spans="1:27" s="5" customFormat="1" ht="13" x14ac:dyDescent="0.3">
      <c r="A23" s="88"/>
      <c r="B23" s="197" t="str">
        <f>INDEX($C$5:$C$14,$G$19,1)</f>
        <v>D155</v>
      </c>
      <c r="C23" s="197"/>
      <c r="D23" s="114">
        <f>INDEX($D$5:$H$14,$G$19,D$20)</f>
        <v>2.6315789473684212</v>
      </c>
      <c r="E23" s="114">
        <f>INDEX($D$5:$H$14,$G$19,E$20)</f>
        <v>5.2287581699346406</v>
      </c>
      <c r="F23" s="114">
        <f>INDEX($D$5:$H$14,$G$19,F$20)</f>
        <v>0</v>
      </c>
      <c r="G23" s="114">
        <f>INDEX($D$5:$H$14,$G$19,G$20)</f>
        <v>1.948051948051948</v>
      </c>
      <c r="H23" s="114">
        <f>INDEX($D$5:$H$14,$G$19,H$20)</f>
        <v>4.3859649122807021</v>
      </c>
      <c r="I23" s="88"/>
      <c r="J23" s="89"/>
      <c r="K23" s="197" t="str">
        <f>INDEX($L$5:$L$14,$P$19,1)</f>
        <v>D155</v>
      </c>
      <c r="L23" s="197"/>
      <c r="M23" s="114">
        <f>INDEX($M$5:$Q$14,$P$19,M$20)</f>
        <v>0</v>
      </c>
      <c r="N23" s="114">
        <f>INDEX($M$5:$Q$14,$P$19,N$20)</f>
        <v>0</v>
      </c>
      <c r="O23" s="114">
        <f>INDEX($M$5:$Q$14,$P$19,O$20)</f>
        <v>0</v>
      </c>
      <c r="P23" s="114">
        <f>INDEX($M$5:$Q$14,$P$19,P$20)</f>
        <v>0.64935064935064934</v>
      </c>
      <c r="Q23" s="114">
        <f>INDEX($M$5:$Q$14,$P$19,Q$20)</f>
        <v>2.5062656641604009</v>
      </c>
      <c r="R23" s="89"/>
      <c r="S23" s="88"/>
      <c r="T23" s="197" t="str">
        <f>INDEX($U$5:$U$14,$Y$19,1)</f>
        <v>D155</v>
      </c>
      <c r="U23" s="197"/>
      <c r="V23" s="114">
        <f>INDEX($V$5:$Z$14,$Y$19,V$20)</f>
        <v>0</v>
      </c>
      <c r="W23" s="114">
        <f>INDEX($V$5:$Z$14,$Y$19,W$20)</f>
        <v>0</v>
      </c>
      <c r="X23" s="114">
        <f>INDEX($V$5:$Z$14,$Y$19,X$20)</f>
        <v>0</v>
      </c>
      <c r="Y23" s="114">
        <f>INDEX($V$5:$Z$14,$Y$19,Y$20)</f>
        <v>1.2987012987012987</v>
      </c>
      <c r="Z23" s="114">
        <f>INDEX($V$5:$Z$14,$Y$19,Z$20)</f>
        <v>4.3859649122807021</v>
      </c>
      <c r="AA23" s="88"/>
    </row>
    <row r="24" spans="1:27" s="5" customFormat="1" ht="15" customHeight="1" x14ac:dyDescent="0.3">
      <c r="A24" s="88"/>
      <c r="B24" s="210" t="s">
        <v>73</v>
      </c>
      <c r="C24" s="210"/>
      <c r="D24" s="117">
        <f t="shared" ref="D24:H26" si="7">D15</f>
        <v>2.2879464285714302</v>
      </c>
      <c r="E24" s="117">
        <f t="shared" ref="E24" si="8">E15</f>
        <v>4.1332360807196702</v>
      </c>
      <c r="F24" s="117">
        <f t="shared" si="7"/>
        <v>2.0238095238095237</v>
      </c>
      <c r="G24" s="117">
        <f>G15</f>
        <v>3.2477341389728096</v>
      </c>
      <c r="H24" s="117">
        <f>H15</f>
        <v>2.6390794890742111</v>
      </c>
      <c r="I24" s="88"/>
      <c r="J24" s="89"/>
      <c r="K24" s="210" t="s">
        <v>73</v>
      </c>
      <c r="L24" s="210"/>
      <c r="M24" s="117">
        <f>M15</f>
        <v>0.9486607142857143</v>
      </c>
      <c r="N24" s="117">
        <f>N15</f>
        <v>1.9450522732798443</v>
      </c>
      <c r="O24" s="117">
        <f>O15</f>
        <v>1.25</v>
      </c>
      <c r="P24" s="117">
        <f>P15</f>
        <v>1.7371601208459215</v>
      </c>
      <c r="Q24" s="117">
        <f>Q15</f>
        <v>1.7417924627889791</v>
      </c>
      <c r="R24" s="89"/>
      <c r="S24" s="88"/>
      <c r="T24" s="210" t="s">
        <v>73</v>
      </c>
      <c r="U24" s="210"/>
      <c r="V24" s="117">
        <f t="shared" ref="V24:V26" si="9">V15</f>
        <v>21.316964285714299</v>
      </c>
      <c r="W24" s="117">
        <f t="shared" ref="W24:X24" si="10">W15</f>
        <v>9.4335035254072395</v>
      </c>
      <c r="X24" s="117">
        <f t="shared" si="10"/>
        <v>7.9761904761904754</v>
      </c>
      <c r="Y24" s="117">
        <f>Y15</f>
        <v>10.045317220543806</v>
      </c>
      <c r="Z24" s="117">
        <f>Z15</f>
        <v>8.999261057743059</v>
      </c>
      <c r="AA24" s="88"/>
    </row>
    <row r="25" spans="1:27" s="5" customFormat="1" ht="15" customHeight="1" x14ac:dyDescent="0.3">
      <c r="A25" s="88"/>
      <c r="B25" s="204" t="s">
        <v>15</v>
      </c>
      <c r="C25" s="204"/>
      <c r="D25" s="117">
        <f t="shared" si="7"/>
        <v>2.7246185534025198</v>
      </c>
      <c r="E25" s="117">
        <f t="shared" ref="E25" si="11">E16</f>
        <v>4.1265926839293101</v>
      </c>
      <c r="F25" s="117">
        <f t="shared" si="7"/>
        <v>1.901017852172876</v>
      </c>
      <c r="G25" s="117">
        <f t="shared" si="7"/>
        <v>2.1019509125235998</v>
      </c>
      <c r="H25" s="117">
        <f t="shared" si="7"/>
        <v>1.9852941176470589</v>
      </c>
      <c r="I25" s="88"/>
      <c r="J25" s="89"/>
      <c r="K25" s="204" t="s">
        <v>15</v>
      </c>
      <c r="L25" s="204"/>
      <c r="M25" s="117">
        <f t="shared" ref="M25:M26" si="12">M16</f>
        <v>1.1873337732717399</v>
      </c>
      <c r="N25" s="117">
        <f t="shared" ref="N25:Q25" si="13">N16</f>
        <v>1.7427044800657601</v>
      </c>
      <c r="O25" s="117">
        <f t="shared" si="13"/>
        <v>0.85732177647012042</v>
      </c>
      <c r="P25" s="117">
        <f t="shared" si="13"/>
        <v>0.94398993077407178</v>
      </c>
      <c r="Q25" s="117">
        <f t="shared" si="13"/>
        <v>0.99789915966386555</v>
      </c>
      <c r="R25" s="89"/>
      <c r="S25" s="88"/>
      <c r="T25" s="204" t="s">
        <v>15</v>
      </c>
      <c r="U25" s="204"/>
      <c r="V25" s="117">
        <f t="shared" si="9"/>
        <v>23.1217629531866</v>
      </c>
      <c r="W25" s="117">
        <f t="shared" ref="W25:Z25" si="14">W16</f>
        <v>20.0863131935882</v>
      </c>
      <c r="X25" s="117">
        <f t="shared" si="14"/>
        <v>6.8709991650431403</v>
      </c>
      <c r="Y25" s="117">
        <f t="shared" si="14"/>
        <v>8.6217747010698549</v>
      </c>
      <c r="Z25" s="117">
        <f t="shared" si="14"/>
        <v>10.819327731092438</v>
      </c>
      <c r="AA25" s="88"/>
    </row>
    <row r="26" spans="1:27" s="5" customFormat="1" ht="15" customHeight="1" x14ac:dyDescent="0.3">
      <c r="A26" s="88"/>
      <c r="B26" s="204" t="s">
        <v>17</v>
      </c>
      <c r="C26" s="204"/>
      <c r="D26" s="117">
        <f t="shared" si="7"/>
        <v>2.2594618044144101</v>
      </c>
      <c r="E26" s="117">
        <f t="shared" ref="E26" si="15">E17</f>
        <v>3.6798943330608598</v>
      </c>
      <c r="F26" s="117">
        <f t="shared" si="7"/>
        <v>1.6668514093645379</v>
      </c>
      <c r="G26" s="117">
        <f t="shared" si="7"/>
        <v>1.8646727739368363</v>
      </c>
      <c r="H26" s="117">
        <f t="shared" si="7"/>
        <v>1.6817799268785087</v>
      </c>
      <c r="I26" s="88"/>
      <c r="J26" s="89"/>
      <c r="K26" s="204" t="s">
        <v>17</v>
      </c>
      <c r="L26" s="204"/>
      <c r="M26" s="117">
        <f t="shared" si="12"/>
        <v>0.92021717125241598</v>
      </c>
      <c r="N26" s="117">
        <f t="shared" ref="N26:Q26" si="16">N17</f>
        <v>1.36401416612122</v>
      </c>
      <c r="O26" s="117">
        <f t="shared" si="16"/>
        <v>0.74174887716721938</v>
      </c>
      <c r="P26" s="117">
        <f t="shared" si="16"/>
        <v>0.84030318138784477</v>
      </c>
      <c r="Q26" s="117">
        <f t="shared" si="16"/>
        <v>0.82651577603003634</v>
      </c>
      <c r="R26" s="89"/>
      <c r="S26" s="88"/>
      <c r="T26" s="204" t="s">
        <v>17</v>
      </c>
      <c r="U26" s="204"/>
      <c r="V26" s="117">
        <f t="shared" si="9"/>
        <v>17.344450433159398</v>
      </c>
      <c r="W26" s="117">
        <f t="shared" ref="W26:Z26" si="17">W17</f>
        <v>16.905434566081599</v>
      </c>
      <c r="X26" s="117">
        <f t="shared" si="17"/>
        <v>6.7757509790668466</v>
      </c>
      <c r="Y26" s="117">
        <f t="shared" si="17"/>
        <v>9.2033205580573476</v>
      </c>
      <c r="Z26" s="117">
        <f t="shared" si="17"/>
        <v>9.2929121600594513</v>
      </c>
      <c r="AA26" s="88"/>
    </row>
    <row r="27" spans="1:27" x14ac:dyDescent="0.35">
      <c r="A27" s="2"/>
      <c r="B27" s="2"/>
      <c r="C27" s="2"/>
      <c r="D27" s="2"/>
      <c r="E27" s="2"/>
      <c r="F27" s="2"/>
      <c r="G27" s="2"/>
      <c r="H27" s="2"/>
      <c r="I27" s="2"/>
      <c r="J27" s="1"/>
      <c r="K27" s="1"/>
      <c r="L27" s="1"/>
      <c r="M27" s="1"/>
      <c r="N27" s="1"/>
      <c r="O27" s="1"/>
      <c r="P27" s="1"/>
      <c r="Q27" s="1"/>
      <c r="R27" s="1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2"/>
      <c r="C28" s="2"/>
      <c r="D28" s="2"/>
      <c r="E28" s="2"/>
      <c r="F28" s="2"/>
      <c r="G28" s="2"/>
      <c r="H28" s="2"/>
      <c r="I28" s="2"/>
      <c r="J28" s="1"/>
      <c r="K28" s="1"/>
      <c r="L28" s="1"/>
      <c r="M28" s="1"/>
      <c r="N28" s="1"/>
      <c r="O28" s="1"/>
      <c r="P28" s="1"/>
      <c r="Q28" s="1"/>
      <c r="R28" s="1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2"/>
      <c r="C29" s="2"/>
      <c r="D29" s="2"/>
      <c r="E29" s="2"/>
      <c r="F29" s="2"/>
      <c r="G29" s="2"/>
      <c r="H29" s="2"/>
      <c r="I29" s="2"/>
      <c r="J29" s="1"/>
      <c r="K29" s="1"/>
      <c r="L29" s="1"/>
      <c r="M29" s="1"/>
      <c r="N29" s="1"/>
      <c r="O29" s="1"/>
      <c r="P29" s="1"/>
      <c r="Q29" s="1"/>
      <c r="R29" s="1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2"/>
      <c r="C30" s="2"/>
      <c r="D30" s="2"/>
      <c r="E30" s="2"/>
      <c r="F30" s="2"/>
      <c r="G30" s="2"/>
      <c r="H30" s="2"/>
      <c r="I30" s="2"/>
      <c r="J30" s="1"/>
      <c r="K30" s="1"/>
      <c r="L30" s="1"/>
      <c r="M30" s="1"/>
      <c r="N30" s="1"/>
      <c r="O30" s="1"/>
      <c r="P30" s="1"/>
      <c r="Q30" s="1"/>
      <c r="R30" s="1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2"/>
      <c r="C31" s="2"/>
      <c r="D31" s="2"/>
      <c r="E31" s="2"/>
      <c r="F31" s="2"/>
      <c r="G31" s="2"/>
      <c r="H31" s="2"/>
      <c r="I31" s="2"/>
      <c r="J31" s="1"/>
      <c r="K31" s="1"/>
      <c r="L31" s="1"/>
      <c r="M31" s="1"/>
      <c r="N31" s="1"/>
      <c r="O31" s="1"/>
      <c r="P31" s="1"/>
      <c r="Q31" s="1"/>
      <c r="R31" s="1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2"/>
      <c r="C32" s="2"/>
      <c r="D32" s="2"/>
      <c r="E32" s="2"/>
      <c r="F32" s="2"/>
      <c r="G32" s="2"/>
      <c r="H32" s="2"/>
      <c r="I32" s="2"/>
      <c r="J32" s="1"/>
      <c r="K32" s="1"/>
      <c r="L32" s="1"/>
      <c r="M32" s="1"/>
      <c r="N32" s="1"/>
      <c r="O32" s="1"/>
      <c r="P32" s="1"/>
      <c r="Q32" s="1"/>
      <c r="R32" s="1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2"/>
      <c r="C33" s="2"/>
      <c r="D33" s="2"/>
      <c r="E33" s="2"/>
      <c r="F33" s="2"/>
      <c r="G33" s="2"/>
      <c r="H33" s="2"/>
      <c r="I33" s="2"/>
      <c r="J33" s="1"/>
      <c r="K33" s="1"/>
      <c r="L33" s="1"/>
      <c r="M33" s="1"/>
      <c r="N33" s="1"/>
      <c r="O33" s="1"/>
      <c r="P33" s="1"/>
      <c r="Q33" s="1"/>
      <c r="R33" s="1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2"/>
      <c r="C34" s="2"/>
      <c r="D34" s="2"/>
      <c r="E34" s="2"/>
      <c r="F34" s="2"/>
      <c r="G34" s="2"/>
      <c r="H34" s="2"/>
      <c r="I34" s="2"/>
      <c r="J34" s="1"/>
      <c r="K34" s="1"/>
      <c r="L34" s="1"/>
      <c r="M34" s="1"/>
      <c r="N34" s="1"/>
      <c r="O34" s="1"/>
      <c r="P34" s="1"/>
      <c r="Q34" s="1"/>
      <c r="R34" s="1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2"/>
      <c r="C35" s="2"/>
      <c r="D35" s="2"/>
      <c r="E35" s="2"/>
      <c r="F35" s="2"/>
      <c r="G35" s="2"/>
      <c r="H35" s="2"/>
      <c r="I35" s="2"/>
      <c r="J35" s="1"/>
      <c r="K35" s="1"/>
      <c r="L35" s="1"/>
      <c r="M35" s="1"/>
      <c r="N35" s="1"/>
      <c r="O35" s="1"/>
      <c r="P35" s="1"/>
      <c r="Q35" s="1"/>
      <c r="R35" s="1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2"/>
      <c r="C36" s="2"/>
      <c r="D36" s="2"/>
      <c r="E36" s="2"/>
      <c r="F36" s="2"/>
      <c r="G36" s="2"/>
      <c r="H36" s="2"/>
      <c r="I36" s="2"/>
      <c r="J36" s="1"/>
      <c r="K36" s="1"/>
      <c r="L36" s="1"/>
      <c r="M36" s="1"/>
      <c r="N36" s="1"/>
      <c r="O36" s="1"/>
      <c r="P36" s="1"/>
      <c r="Q36" s="1"/>
      <c r="R36" s="1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2"/>
      <c r="C37" s="2"/>
      <c r="D37" s="2"/>
      <c r="E37" s="2"/>
      <c r="F37" s="2"/>
      <c r="G37" s="2"/>
      <c r="H37" s="2"/>
      <c r="I37" s="2"/>
      <c r="J37" s="1"/>
      <c r="K37" s="1"/>
      <c r="L37" s="1"/>
      <c r="M37" s="1"/>
      <c r="N37" s="1"/>
      <c r="O37" s="1"/>
      <c r="P37" s="1"/>
      <c r="Q37" s="1"/>
      <c r="R37" s="1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2"/>
      <c r="C38" s="2"/>
      <c r="D38" s="2"/>
      <c r="E38" s="2"/>
      <c r="F38" s="2"/>
      <c r="G38" s="2"/>
      <c r="H38" s="2"/>
      <c r="I38" s="2"/>
      <c r="J38" s="1"/>
      <c r="K38" s="1"/>
      <c r="L38" s="1"/>
      <c r="M38" s="1"/>
      <c r="N38" s="1"/>
      <c r="O38" s="1"/>
      <c r="P38" s="1"/>
      <c r="Q38" s="1"/>
      <c r="R38" s="1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2"/>
      <c r="C39" s="2"/>
      <c r="D39" s="2"/>
      <c r="E39" s="2"/>
      <c r="F39" s="2"/>
      <c r="G39" s="2"/>
      <c r="H39" s="2"/>
      <c r="I39" s="2"/>
      <c r="J39" s="1"/>
      <c r="K39" s="1"/>
      <c r="L39" s="1"/>
      <c r="M39" s="1"/>
      <c r="N39" s="1"/>
      <c r="O39" s="1"/>
      <c r="P39" s="1"/>
      <c r="Q39" s="1"/>
      <c r="R39" s="1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2"/>
      <c r="C40" s="2"/>
      <c r="D40" s="2"/>
      <c r="E40" s="2"/>
      <c r="F40" s="2"/>
      <c r="G40" s="2"/>
      <c r="H40" s="2"/>
      <c r="I40" s="2"/>
      <c r="J40" s="1"/>
      <c r="K40" s="1"/>
      <c r="L40" s="1"/>
      <c r="M40" s="1"/>
      <c r="N40" s="1"/>
      <c r="O40" s="1"/>
      <c r="P40" s="1"/>
      <c r="Q40" s="1"/>
      <c r="R40" s="1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2"/>
      <c r="C41" s="2"/>
      <c r="D41" s="2"/>
      <c r="E41" s="2"/>
      <c r="F41" s="2"/>
      <c r="G41" s="2"/>
      <c r="H41" s="2"/>
      <c r="I41" s="2"/>
      <c r="J41" s="1"/>
      <c r="K41" s="1"/>
      <c r="L41" s="1"/>
      <c r="M41" s="1"/>
      <c r="N41" s="1"/>
      <c r="O41" s="1"/>
      <c r="P41" s="1"/>
      <c r="Q41" s="1"/>
      <c r="R41" s="1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2"/>
      <c r="C42" s="2"/>
      <c r="D42" s="2"/>
      <c r="E42" s="2"/>
      <c r="F42" s="2"/>
      <c r="G42" s="2"/>
      <c r="H42" s="2"/>
      <c r="I42" s="2"/>
      <c r="J42" s="1"/>
      <c r="K42" s="1"/>
      <c r="L42" s="1"/>
      <c r="M42" s="1"/>
      <c r="N42" s="1"/>
      <c r="O42" s="1"/>
      <c r="P42" s="1"/>
      <c r="Q42" s="1"/>
      <c r="R42" s="1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2"/>
      <c r="C43" s="2"/>
      <c r="D43" s="2"/>
      <c r="E43" s="2"/>
      <c r="F43" s="2"/>
      <c r="G43" s="2"/>
      <c r="H43" s="2"/>
      <c r="I43" s="2"/>
      <c r="J43" s="1"/>
      <c r="K43" s="1"/>
      <c r="L43" s="1"/>
      <c r="M43" s="1"/>
      <c r="N43" s="1"/>
      <c r="O43" s="1"/>
      <c r="P43" s="1"/>
      <c r="Q43" s="1"/>
      <c r="R43" s="1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2"/>
      <c r="C44" s="2"/>
      <c r="D44" s="2"/>
      <c r="E44" s="2"/>
      <c r="F44" s="2"/>
      <c r="G44" s="2"/>
      <c r="H44" s="2"/>
      <c r="I44" s="2"/>
      <c r="J44" s="1"/>
      <c r="K44" s="1"/>
      <c r="L44" s="1"/>
      <c r="M44" s="1"/>
      <c r="N44" s="1"/>
      <c r="O44" s="1"/>
      <c r="P44" s="1"/>
      <c r="Q44" s="1"/>
      <c r="R44" s="1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2"/>
      <c r="C45" s="2"/>
      <c r="D45" s="2"/>
      <c r="E45" s="2"/>
      <c r="F45" s="2"/>
      <c r="G45" s="2"/>
      <c r="H45" s="2"/>
      <c r="I45" s="2"/>
      <c r="J45" s="1"/>
      <c r="K45" s="1"/>
      <c r="L45" s="1"/>
      <c r="M45" s="1"/>
      <c r="N45" s="1"/>
      <c r="O45" s="1"/>
      <c r="P45" s="1"/>
      <c r="Q45" s="1"/>
      <c r="R45" s="1"/>
      <c r="S45" s="2"/>
      <c r="T45" s="2"/>
      <c r="U45" s="2"/>
      <c r="V45" s="2"/>
      <c r="W45" s="2"/>
      <c r="X45" s="2"/>
      <c r="Y45" s="2"/>
      <c r="Z45" s="2"/>
      <c r="AA45" s="2"/>
    </row>
  </sheetData>
  <mergeCells count="39">
    <mergeCell ref="B3:C4"/>
    <mergeCell ref="K3:L4"/>
    <mergeCell ref="T3:U4"/>
    <mergeCell ref="B2:H2"/>
    <mergeCell ref="D3:H3"/>
    <mergeCell ref="K2:Q2"/>
    <mergeCell ref="M3:Q3"/>
    <mergeCell ref="T2:Z2"/>
    <mergeCell ref="V3:Z3"/>
    <mergeCell ref="B5:B14"/>
    <mergeCell ref="K5:K14"/>
    <mergeCell ref="T5:T14"/>
    <mergeCell ref="B15:C15"/>
    <mergeCell ref="K15:L15"/>
    <mergeCell ref="T15:U15"/>
    <mergeCell ref="B19:D19"/>
    <mergeCell ref="B16:C16"/>
    <mergeCell ref="K16:L16"/>
    <mergeCell ref="T16:U16"/>
    <mergeCell ref="B17:C17"/>
    <mergeCell ref="K17:L17"/>
    <mergeCell ref="T17:U17"/>
    <mergeCell ref="K19:M19"/>
    <mergeCell ref="T19:V19"/>
    <mergeCell ref="B22:C22"/>
    <mergeCell ref="B23:C23"/>
    <mergeCell ref="B24:C24"/>
    <mergeCell ref="B25:C25"/>
    <mergeCell ref="B26:C26"/>
    <mergeCell ref="K22:L22"/>
    <mergeCell ref="K23:L23"/>
    <mergeCell ref="K24:L24"/>
    <mergeCell ref="K25:L25"/>
    <mergeCell ref="K26:L26"/>
    <mergeCell ref="T22:U22"/>
    <mergeCell ref="T23:U23"/>
    <mergeCell ref="T24:U24"/>
    <mergeCell ref="T25:U25"/>
    <mergeCell ref="T26:U26"/>
  </mergeCells>
  <pageMargins left="0.7" right="0.7" top="0.75" bottom="0.75" header="0.3" footer="0.3"/>
  <pageSetup paperSize="9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4" name="Drop Down 1">
              <controlPr defaultSize="0" autoLine="0" autoPict="0">
                <anchor moveWithCells="1">
                  <from>
                    <xdr:col>15</xdr:col>
                    <xdr:colOff>0</xdr:colOff>
                    <xdr:row>18</xdr:row>
                    <xdr:rowOff>0</xdr:rowOff>
                  </from>
                  <to>
                    <xdr:col>16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5" name="Drop Down 2">
              <controlPr defaultSize="0" autoLine="0" autoPict="0">
                <anchor moveWithCells="1">
                  <from>
                    <xdr:col>24</xdr:col>
                    <xdr:colOff>0</xdr:colOff>
                    <xdr:row>18</xdr:row>
                    <xdr:rowOff>19050</xdr:rowOff>
                  </from>
                  <to>
                    <xdr:col>25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5" r:id="rId6" name="Drop Down 3">
              <controlPr defaultSize="0" autoLine="0" autoPict="0">
                <anchor moveWithCells="1">
                  <from>
                    <xdr:col>6</xdr:col>
                    <xdr:colOff>0</xdr:colOff>
                    <xdr:row>18</xdr:row>
                    <xdr:rowOff>0</xdr:rowOff>
                  </from>
                  <to>
                    <xdr:col>7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2:T69"/>
  <sheetViews>
    <sheetView zoomScaleNormal="100" workbookViewId="0"/>
  </sheetViews>
  <sheetFormatPr defaultRowHeight="14.5" x14ac:dyDescent="0.35"/>
  <cols>
    <col min="1" max="1" width="2.7265625" style="5" customWidth="1"/>
    <col min="2" max="2" width="8.7265625" style="5" customWidth="1"/>
    <col min="3" max="3" width="15.7265625" style="5" customWidth="1"/>
    <col min="4" max="19" width="8.7265625" style="5" customWidth="1"/>
    <col min="20" max="20" width="9.1796875" style="5"/>
  </cols>
  <sheetData>
    <row r="2" spans="2:20" ht="26" x14ac:dyDescent="0.35">
      <c r="B2" s="50" t="s">
        <v>114</v>
      </c>
      <c r="C2" s="51"/>
      <c r="D2" s="51" t="s">
        <v>18</v>
      </c>
      <c r="E2" s="51" t="s">
        <v>7</v>
      </c>
      <c r="F2" s="51" t="s">
        <v>8</v>
      </c>
      <c r="G2" s="51" t="s">
        <v>9</v>
      </c>
      <c r="H2" s="51" t="s">
        <v>10</v>
      </c>
      <c r="I2" s="51" t="s">
        <v>11</v>
      </c>
      <c r="J2" s="51" t="s">
        <v>12</v>
      </c>
      <c r="K2" s="52" t="s">
        <v>107</v>
      </c>
      <c r="L2" s="52" t="s">
        <v>116</v>
      </c>
      <c r="M2" s="51" t="s">
        <v>0</v>
      </c>
      <c r="N2" s="51" t="s">
        <v>1</v>
      </c>
      <c r="O2" s="51" t="s">
        <v>2</v>
      </c>
      <c r="P2" s="51" t="s">
        <v>3</v>
      </c>
      <c r="Q2" s="51" t="s">
        <v>4</v>
      </c>
      <c r="R2" s="52" t="s">
        <v>115</v>
      </c>
      <c r="S2" s="53" t="s">
        <v>6</v>
      </c>
    </row>
    <row r="3" spans="2:20" x14ac:dyDescent="0.35">
      <c r="B3" s="10"/>
      <c r="C3" s="11"/>
      <c r="D3" s="6" t="s">
        <v>74</v>
      </c>
      <c r="E3" s="9">
        <v>1550</v>
      </c>
      <c r="F3" s="9">
        <v>0</v>
      </c>
      <c r="G3" s="9">
        <v>10</v>
      </c>
      <c r="H3" s="9">
        <v>8</v>
      </c>
      <c r="I3" s="9">
        <v>0</v>
      </c>
      <c r="J3" s="81">
        <v>18</v>
      </c>
      <c r="K3" s="9">
        <v>148</v>
      </c>
      <c r="L3" s="9">
        <v>104</v>
      </c>
      <c r="M3" s="8">
        <v>0.64516129032258063</v>
      </c>
      <c r="N3" s="8">
        <v>0.5161290322580645</v>
      </c>
      <c r="O3" s="8">
        <v>0</v>
      </c>
      <c r="P3" s="71">
        <v>1.1612903225806452</v>
      </c>
      <c r="Q3" s="8">
        <v>9.5483870967741939</v>
      </c>
      <c r="R3" s="8">
        <v>6.709677419354839</v>
      </c>
      <c r="S3" s="43">
        <v>14.8</v>
      </c>
      <c r="T3"/>
    </row>
    <row r="4" spans="2:20" x14ac:dyDescent="0.35">
      <c r="B4" s="10"/>
      <c r="C4" s="11"/>
      <c r="D4" s="6" t="s">
        <v>75</v>
      </c>
      <c r="E4" s="9">
        <v>476</v>
      </c>
      <c r="F4" s="9">
        <v>1</v>
      </c>
      <c r="G4" s="9">
        <v>8</v>
      </c>
      <c r="H4" s="9">
        <v>4</v>
      </c>
      <c r="I4" s="9">
        <v>1</v>
      </c>
      <c r="J4" s="81">
        <v>14</v>
      </c>
      <c r="K4" s="9">
        <v>155</v>
      </c>
      <c r="L4" s="9">
        <v>52</v>
      </c>
      <c r="M4" s="8">
        <v>1.680672268907563</v>
      </c>
      <c r="N4" s="8">
        <v>0.84033613445378152</v>
      </c>
      <c r="O4" s="8">
        <v>0.21008403361344538</v>
      </c>
      <c r="P4" s="71">
        <v>2.9411764705882355</v>
      </c>
      <c r="Q4" s="8">
        <v>32.563025210084035</v>
      </c>
      <c r="R4" s="8">
        <v>10.92436974789916</v>
      </c>
      <c r="S4" s="43">
        <v>19.375</v>
      </c>
      <c r="T4"/>
    </row>
    <row r="5" spans="2:20" x14ac:dyDescent="0.35">
      <c r="B5" s="10"/>
      <c r="C5" s="11"/>
      <c r="D5" s="6" t="s">
        <v>67</v>
      </c>
      <c r="E5" s="9">
        <v>1415</v>
      </c>
      <c r="F5" s="9">
        <v>0</v>
      </c>
      <c r="G5" s="9">
        <v>3</v>
      </c>
      <c r="H5" s="9">
        <v>0</v>
      </c>
      <c r="I5" s="9">
        <v>0</v>
      </c>
      <c r="J5" s="81">
        <v>3</v>
      </c>
      <c r="K5" s="9">
        <v>40</v>
      </c>
      <c r="L5" s="9">
        <v>0</v>
      </c>
      <c r="M5" s="8">
        <v>0.21201413427561838</v>
      </c>
      <c r="N5" s="8">
        <v>0</v>
      </c>
      <c r="O5" s="8">
        <v>0</v>
      </c>
      <c r="P5" s="71">
        <v>0.21201413427561838</v>
      </c>
      <c r="Q5" s="8">
        <v>2.8268551236749118</v>
      </c>
      <c r="R5" s="8">
        <v>0</v>
      </c>
      <c r="S5" s="43">
        <v>13.333333333333334</v>
      </c>
      <c r="T5"/>
    </row>
    <row r="6" spans="2:20" x14ac:dyDescent="0.35">
      <c r="B6" s="10"/>
      <c r="C6" s="11"/>
      <c r="D6" s="6" t="s">
        <v>68</v>
      </c>
      <c r="E6" s="9">
        <v>275</v>
      </c>
      <c r="F6" s="9">
        <v>0</v>
      </c>
      <c r="G6" s="9">
        <v>0</v>
      </c>
      <c r="H6" s="9">
        <v>0</v>
      </c>
      <c r="I6" s="9">
        <v>0</v>
      </c>
      <c r="J6" s="81">
        <v>0</v>
      </c>
      <c r="K6" s="9">
        <v>0</v>
      </c>
      <c r="L6" s="9">
        <v>0</v>
      </c>
      <c r="M6" s="8">
        <v>0</v>
      </c>
      <c r="N6" s="8">
        <v>0</v>
      </c>
      <c r="O6" s="8">
        <v>0</v>
      </c>
      <c r="P6" s="71">
        <v>0</v>
      </c>
      <c r="Q6" s="8">
        <v>0</v>
      </c>
      <c r="R6" s="8">
        <v>0</v>
      </c>
      <c r="S6" s="43">
        <v>0</v>
      </c>
      <c r="T6"/>
    </row>
    <row r="7" spans="2:20" x14ac:dyDescent="0.35">
      <c r="B7" s="10"/>
      <c r="C7" s="11"/>
      <c r="D7" s="6" t="s">
        <v>76</v>
      </c>
      <c r="E7" s="9">
        <v>453.4</v>
      </c>
      <c r="F7" s="9">
        <v>0</v>
      </c>
      <c r="G7" s="9">
        <v>4</v>
      </c>
      <c r="H7" s="9">
        <v>0</v>
      </c>
      <c r="I7" s="9">
        <v>3</v>
      </c>
      <c r="J7" s="81">
        <v>7</v>
      </c>
      <c r="K7" s="9">
        <v>21</v>
      </c>
      <c r="L7" s="9">
        <v>0</v>
      </c>
      <c r="M7" s="8">
        <v>0.88222320247022501</v>
      </c>
      <c r="N7" s="8">
        <v>0</v>
      </c>
      <c r="O7" s="8">
        <v>0.6616674018526687</v>
      </c>
      <c r="P7" s="71">
        <v>1.5438906043228937</v>
      </c>
      <c r="Q7" s="8">
        <v>4.6316718129686807</v>
      </c>
      <c r="R7" s="8">
        <v>0</v>
      </c>
      <c r="S7" s="43">
        <v>5.25</v>
      </c>
      <c r="T7"/>
    </row>
    <row r="8" spans="2:20" x14ac:dyDescent="0.35">
      <c r="B8" s="10"/>
      <c r="C8" s="11"/>
      <c r="D8" s="6" t="s">
        <v>80</v>
      </c>
      <c r="E8" s="9">
        <v>330</v>
      </c>
      <c r="F8" s="9">
        <v>0</v>
      </c>
      <c r="G8" s="9">
        <v>0</v>
      </c>
      <c r="H8" s="9">
        <v>6</v>
      </c>
      <c r="I8" s="9">
        <v>1</v>
      </c>
      <c r="J8" s="81">
        <v>7</v>
      </c>
      <c r="K8" s="9">
        <v>0</v>
      </c>
      <c r="L8" s="9">
        <v>78</v>
      </c>
      <c r="M8" s="8">
        <v>0</v>
      </c>
      <c r="N8" s="8">
        <v>1.8181818181818181</v>
      </c>
      <c r="O8" s="8">
        <v>0.30303030303030304</v>
      </c>
      <c r="P8" s="71">
        <v>2.1212121212121211</v>
      </c>
      <c r="Q8" s="8">
        <v>0</v>
      </c>
      <c r="R8" s="8">
        <v>23.636363636363637</v>
      </c>
      <c r="S8" s="43">
        <v>0</v>
      </c>
      <c r="T8"/>
    </row>
    <row r="9" spans="2:20" x14ac:dyDescent="0.35">
      <c r="B9" s="10"/>
      <c r="C9" s="11"/>
      <c r="D9" s="6" t="s">
        <v>69</v>
      </c>
      <c r="E9" s="9">
        <v>818</v>
      </c>
      <c r="F9" s="9">
        <v>0</v>
      </c>
      <c r="G9" s="9">
        <v>9</v>
      </c>
      <c r="H9" s="9">
        <v>37</v>
      </c>
      <c r="I9" s="9">
        <v>2</v>
      </c>
      <c r="J9" s="81">
        <v>48</v>
      </c>
      <c r="K9" s="9">
        <v>58.5</v>
      </c>
      <c r="L9" s="9">
        <v>481</v>
      </c>
      <c r="M9" s="8">
        <v>1.1002444987775062</v>
      </c>
      <c r="N9" s="8">
        <v>4.5232273838630803</v>
      </c>
      <c r="O9" s="8">
        <v>0.24449877750611246</v>
      </c>
      <c r="P9" s="71">
        <v>5.8679706601466997</v>
      </c>
      <c r="Q9" s="8">
        <v>7.1515892420537899</v>
      </c>
      <c r="R9" s="8">
        <v>58.801955990220051</v>
      </c>
      <c r="S9" s="43">
        <v>6.5</v>
      </c>
      <c r="T9"/>
    </row>
    <row r="10" spans="2:20" x14ac:dyDescent="0.35">
      <c r="B10" s="10"/>
      <c r="C10" s="11"/>
      <c r="D10" s="6" t="s">
        <v>77</v>
      </c>
      <c r="E10" s="9">
        <v>1122.7</v>
      </c>
      <c r="F10" s="9">
        <v>0</v>
      </c>
      <c r="G10" s="9">
        <v>9</v>
      </c>
      <c r="H10" s="9">
        <v>5</v>
      </c>
      <c r="I10" s="9">
        <v>1</v>
      </c>
      <c r="J10" s="81">
        <v>15</v>
      </c>
      <c r="K10" s="9">
        <v>165</v>
      </c>
      <c r="L10" s="9">
        <v>65</v>
      </c>
      <c r="M10" s="8">
        <v>0.80163890620824796</v>
      </c>
      <c r="N10" s="8">
        <v>0.44535494789347108</v>
      </c>
      <c r="O10" s="8">
        <v>8.9070989578694221E-2</v>
      </c>
      <c r="P10" s="71">
        <v>1.3360648436804132</v>
      </c>
      <c r="Q10" s="8">
        <v>14.696713280484547</v>
      </c>
      <c r="R10" s="8">
        <v>5.7896143226151242</v>
      </c>
      <c r="S10" s="43">
        <v>18.333333333333332</v>
      </c>
      <c r="T10"/>
    </row>
    <row r="11" spans="2:20" x14ac:dyDescent="0.35">
      <c r="B11" s="10"/>
      <c r="C11" s="11"/>
      <c r="D11" s="6" t="s">
        <v>78</v>
      </c>
      <c r="E11" s="9">
        <v>400</v>
      </c>
      <c r="F11" s="9">
        <v>0</v>
      </c>
      <c r="G11" s="9">
        <v>7</v>
      </c>
      <c r="H11" s="9">
        <v>0</v>
      </c>
      <c r="I11" s="9">
        <v>3</v>
      </c>
      <c r="J11" s="81">
        <v>10</v>
      </c>
      <c r="K11" s="9">
        <v>91</v>
      </c>
      <c r="L11" s="9">
        <v>0</v>
      </c>
      <c r="M11" s="8">
        <v>1.75</v>
      </c>
      <c r="N11" s="8">
        <v>0</v>
      </c>
      <c r="O11" s="8">
        <v>0.75</v>
      </c>
      <c r="P11" s="71">
        <v>2.5</v>
      </c>
      <c r="Q11" s="8">
        <v>22.75</v>
      </c>
      <c r="R11" s="8">
        <v>0</v>
      </c>
      <c r="S11" s="43">
        <v>13</v>
      </c>
      <c r="T11"/>
    </row>
    <row r="12" spans="2:20" x14ac:dyDescent="0.35">
      <c r="B12" s="10"/>
      <c r="C12" s="11"/>
      <c r="D12" s="6" t="s">
        <v>79</v>
      </c>
      <c r="E12" s="9">
        <v>512</v>
      </c>
      <c r="F12" s="9">
        <v>0</v>
      </c>
      <c r="G12" s="9">
        <v>6</v>
      </c>
      <c r="H12" s="9">
        <v>3</v>
      </c>
      <c r="I12" s="9">
        <v>0</v>
      </c>
      <c r="J12" s="81">
        <v>9</v>
      </c>
      <c r="K12" s="9">
        <v>0</v>
      </c>
      <c r="L12" s="9">
        <v>39</v>
      </c>
      <c r="M12" s="8">
        <v>1.171875</v>
      </c>
      <c r="N12" s="8">
        <v>0.5859375</v>
      </c>
      <c r="O12" s="8">
        <v>0</v>
      </c>
      <c r="P12" s="71">
        <v>1.7578125</v>
      </c>
      <c r="Q12" s="8">
        <v>0</v>
      </c>
      <c r="R12" s="8">
        <v>7.6171875</v>
      </c>
      <c r="S12" s="43">
        <v>0</v>
      </c>
      <c r="T12"/>
    </row>
    <row r="13" spans="2:20" x14ac:dyDescent="0.35">
      <c r="B13" s="77"/>
      <c r="C13" s="78"/>
      <c r="D13" s="58" t="s">
        <v>106</v>
      </c>
      <c r="E13" s="59">
        <v>7352.0999999999995</v>
      </c>
      <c r="F13" s="59">
        <v>1</v>
      </c>
      <c r="G13" s="59">
        <v>56</v>
      </c>
      <c r="H13" s="59">
        <v>63</v>
      </c>
      <c r="I13" s="59">
        <v>11</v>
      </c>
      <c r="J13" s="59">
        <v>131</v>
      </c>
      <c r="K13" s="59">
        <v>678.5</v>
      </c>
      <c r="L13" s="59">
        <v>819</v>
      </c>
      <c r="M13" s="61">
        <v>0.7616871370084739</v>
      </c>
      <c r="N13" s="61">
        <v>0.85689802913453306</v>
      </c>
      <c r="O13" s="61">
        <v>0.14961711619809309</v>
      </c>
      <c r="P13" s="61">
        <v>1.7818038383591086</v>
      </c>
      <c r="Q13" s="61">
        <v>9.228655758218741</v>
      </c>
      <c r="R13" s="61">
        <v>10.414414872649129</v>
      </c>
      <c r="S13" s="62">
        <v>12.116071428571429</v>
      </c>
      <c r="T13" s="12"/>
    </row>
    <row r="14" spans="2:20" x14ac:dyDescent="0.35">
      <c r="B14" s="77"/>
      <c r="C14" s="78"/>
      <c r="D14" s="58" t="s">
        <v>109</v>
      </c>
      <c r="E14" s="59">
        <v>9520</v>
      </c>
      <c r="F14" s="59">
        <v>1</v>
      </c>
      <c r="G14" s="59">
        <v>95</v>
      </c>
      <c r="H14" s="59">
        <v>76</v>
      </c>
      <c r="I14" s="59">
        <v>17</v>
      </c>
      <c r="J14" s="59">
        <v>189</v>
      </c>
      <c r="K14" s="59">
        <v>1030</v>
      </c>
      <c r="L14" s="59">
        <v>988</v>
      </c>
      <c r="M14" s="61">
        <v>0.99789915966386555</v>
      </c>
      <c r="N14" s="61">
        <v>0.79831932773109249</v>
      </c>
      <c r="O14" s="61">
        <v>0.17857142857142858</v>
      </c>
      <c r="P14" s="61">
        <v>1.9852941176470589</v>
      </c>
      <c r="Q14" s="61">
        <v>10.819327731092438</v>
      </c>
      <c r="R14" s="61">
        <v>10.378151260504202</v>
      </c>
      <c r="S14" s="62">
        <v>9.1150442477876101</v>
      </c>
    </row>
    <row r="15" spans="2:20" x14ac:dyDescent="0.35">
      <c r="B15" s="79"/>
      <c r="C15" s="80"/>
      <c r="D15" s="63" t="s">
        <v>16</v>
      </c>
      <c r="E15" s="64">
        <v>13913.83</v>
      </c>
      <c r="F15" s="64">
        <v>1</v>
      </c>
      <c r="G15" s="64">
        <v>115</v>
      </c>
      <c r="H15" s="64">
        <v>82</v>
      </c>
      <c r="I15" s="64">
        <v>36</v>
      </c>
      <c r="J15" s="64">
        <v>234</v>
      </c>
      <c r="K15" s="84">
        <v>1293</v>
      </c>
      <c r="L15" s="84">
        <v>1066</v>
      </c>
      <c r="M15" s="67">
        <v>0.82651577603003634</v>
      </c>
      <c r="N15" s="67">
        <v>0.58934168377793894</v>
      </c>
      <c r="O15" s="67">
        <v>0.25873537336592439</v>
      </c>
      <c r="P15" s="68">
        <v>1.6817799268785087</v>
      </c>
      <c r="Q15" s="67">
        <v>9.2929121600594513</v>
      </c>
      <c r="R15" s="67">
        <v>7.6614418891132061</v>
      </c>
      <c r="S15" s="69">
        <v>9.7218045112781954</v>
      </c>
    </row>
    <row r="16" spans="2:20" x14ac:dyDescent="0.35">
      <c r="F16" s="12"/>
    </row>
    <row r="17" spans="2:19" ht="26" x14ac:dyDescent="0.35">
      <c r="B17" s="50" t="s">
        <v>102</v>
      </c>
      <c r="C17" s="51"/>
      <c r="D17" s="51" t="s">
        <v>18</v>
      </c>
      <c r="E17" s="51" t="s">
        <v>7</v>
      </c>
      <c r="F17" s="51" t="s">
        <v>8</v>
      </c>
      <c r="G17" s="51" t="s">
        <v>9</v>
      </c>
      <c r="H17" s="51" t="s">
        <v>10</v>
      </c>
      <c r="I17" s="51" t="s">
        <v>11</v>
      </c>
      <c r="J17" s="51" t="s">
        <v>12</v>
      </c>
      <c r="K17" s="52" t="s">
        <v>107</v>
      </c>
      <c r="L17" s="52" t="s">
        <v>108</v>
      </c>
      <c r="M17" s="51" t="s">
        <v>0</v>
      </c>
      <c r="N17" s="51" t="s">
        <v>1</v>
      </c>
      <c r="O17" s="51" t="s">
        <v>2</v>
      </c>
      <c r="P17" s="51" t="s">
        <v>3</v>
      </c>
      <c r="Q17" s="51" t="s">
        <v>4</v>
      </c>
      <c r="R17" s="52" t="s">
        <v>5</v>
      </c>
      <c r="S17" s="53" t="s">
        <v>6</v>
      </c>
    </row>
    <row r="18" spans="2:19" x14ac:dyDescent="0.35">
      <c r="B18" s="10"/>
      <c r="C18" s="11"/>
      <c r="D18" s="6" t="s">
        <v>74</v>
      </c>
      <c r="E18" s="9">
        <v>1402</v>
      </c>
      <c r="F18" s="9">
        <v>0</v>
      </c>
      <c r="G18" s="9">
        <v>2</v>
      </c>
      <c r="H18" s="9">
        <v>2</v>
      </c>
      <c r="I18" s="9">
        <v>4</v>
      </c>
      <c r="J18" s="81">
        <v>8</v>
      </c>
      <c r="K18" s="9">
        <v>4</v>
      </c>
      <c r="L18" s="9">
        <v>52</v>
      </c>
      <c r="M18" s="8">
        <v>0.14265335235378032</v>
      </c>
      <c r="N18" s="8">
        <v>0.14265335235378032</v>
      </c>
      <c r="O18" s="8">
        <v>0.28530670470756064</v>
      </c>
      <c r="P18" s="71">
        <v>0.57061340941512129</v>
      </c>
      <c r="Q18" s="8">
        <v>0.28530670470756064</v>
      </c>
      <c r="R18" s="8">
        <v>3.7089871611982881</v>
      </c>
      <c r="S18" s="43">
        <v>2</v>
      </c>
    </row>
    <row r="19" spans="2:19" x14ac:dyDescent="0.35">
      <c r="B19" s="10"/>
      <c r="C19" s="11"/>
      <c r="D19" s="6" t="s">
        <v>75</v>
      </c>
      <c r="E19" s="9">
        <v>523</v>
      </c>
      <c r="F19" s="9">
        <v>0</v>
      </c>
      <c r="G19" s="9">
        <v>9</v>
      </c>
      <c r="H19" s="9">
        <v>3</v>
      </c>
      <c r="I19" s="9">
        <v>6</v>
      </c>
      <c r="J19" s="81">
        <v>18</v>
      </c>
      <c r="K19" s="9">
        <v>39</v>
      </c>
      <c r="L19" s="9">
        <v>55</v>
      </c>
      <c r="M19" s="8">
        <v>1.7208413001912046</v>
      </c>
      <c r="N19" s="8">
        <v>0.57361376673040154</v>
      </c>
      <c r="O19" s="8">
        <v>1.1472275334608031</v>
      </c>
      <c r="P19" s="71">
        <v>3.4416826003824093</v>
      </c>
      <c r="Q19" s="8">
        <v>7.4569789674952203</v>
      </c>
      <c r="R19" s="8">
        <v>10.516252390057362</v>
      </c>
      <c r="S19" s="43">
        <v>4.333333333333333</v>
      </c>
    </row>
    <row r="20" spans="2:19" x14ac:dyDescent="0.35">
      <c r="B20" s="10"/>
      <c r="C20" s="11"/>
      <c r="D20" s="6" t="s">
        <v>67</v>
      </c>
      <c r="E20" s="9">
        <v>288</v>
      </c>
      <c r="F20" s="9">
        <v>0</v>
      </c>
      <c r="G20" s="9">
        <v>3</v>
      </c>
      <c r="H20" s="9">
        <v>0</v>
      </c>
      <c r="I20" s="9">
        <v>2</v>
      </c>
      <c r="J20" s="81">
        <v>5</v>
      </c>
      <c r="K20" s="9">
        <v>25</v>
      </c>
      <c r="L20" s="9">
        <v>0</v>
      </c>
      <c r="M20" s="8">
        <v>1.0416666666666667</v>
      </c>
      <c r="N20" s="8">
        <v>0</v>
      </c>
      <c r="O20" s="8">
        <v>0.69444444444444442</v>
      </c>
      <c r="P20" s="71">
        <v>1.7361111111111112</v>
      </c>
      <c r="Q20" s="8">
        <v>8.6805555555555554</v>
      </c>
      <c r="R20" s="8">
        <v>0</v>
      </c>
      <c r="S20" s="43">
        <v>8.3333333333333339</v>
      </c>
    </row>
    <row r="21" spans="2:19" x14ac:dyDescent="0.35">
      <c r="B21" s="10"/>
      <c r="C21" s="11"/>
      <c r="D21" s="6" t="s">
        <v>76</v>
      </c>
      <c r="E21" s="9">
        <v>309</v>
      </c>
      <c r="F21" s="9">
        <v>0</v>
      </c>
      <c r="G21" s="9">
        <v>4</v>
      </c>
      <c r="H21" s="9">
        <v>0</v>
      </c>
      <c r="I21" s="9">
        <v>0</v>
      </c>
      <c r="J21" s="81">
        <v>4</v>
      </c>
      <c r="K21" s="9">
        <v>168</v>
      </c>
      <c r="L21" s="9">
        <v>0</v>
      </c>
      <c r="M21" s="8">
        <v>1.2944983818770226</v>
      </c>
      <c r="N21" s="8">
        <v>0</v>
      </c>
      <c r="O21" s="8">
        <v>0</v>
      </c>
      <c r="P21" s="71">
        <v>1.2944983818770226</v>
      </c>
      <c r="Q21" s="8">
        <v>54.368932038834949</v>
      </c>
      <c r="R21" s="8">
        <v>0</v>
      </c>
      <c r="S21" s="43">
        <v>42</v>
      </c>
    </row>
    <row r="22" spans="2:19" x14ac:dyDescent="0.35">
      <c r="B22" s="10"/>
      <c r="C22" s="11"/>
      <c r="D22" s="6" t="s">
        <v>69</v>
      </c>
      <c r="E22" s="9">
        <v>635</v>
      </c>
      <c r="F22" s="9">
        <v>0</v>
      </c>
      <c r="G22" s="9">
        <v>10</v>
      </c>
      <c r="H22" s="9">
        <v>0</v>
      </c>
      <c r="I22" s="9">
        <v>9</v>
      </c>
      <c r="J22" s="81">
        <v>19</v>
      </c>
      <c r="K22" s="9">
        <v>137</v>
      </c>
      <c r="L22" s="9">
        <v>0</v>
      </c>
      <c r="M22" s="8">
        <v>1.5748031496062993</v>
      </c>
      <c r="N22" s="8">
        <v>0</v>
      </c>
      <c r="O22" s="8">
        <v>1.4173228346456692</v>
      </c>
      <c r="P22" s="71">
        <v>2.9921259842519685</v>
      </c>
      <c r="Q22" s="8">
        <v>21.5748031496063</v>
      </c>
      <c r="R22" s="8">
        <v>0</v>
      </c>
      <c r="S22" s="43">
        <v>13.7</v>
      </c>
    </row>
    <row r="23" spans="2:19" x14ac:dyDescent="0.35">
      <c r="B23" s="10"/>
      <c r="C23" s="11"/>
      <c r="D23" s="6" t="s">
        <v>77</v>
      </c>
      <c r="E23" s="9">
        <v>1287</v>
      </c>
      <c r="F23" s="9">
        <v>0</v>
      </c>
      <c r="G23" s="9">
        <v>4</v>
      </c>
      <c r="H23" s="9">
        <v>7</v>
      </c>
      <c r="I23" s="9">
        <v>7</v>
      </c>
      <c r="J23" s="81">
        <v>18</v>
      </c>
      <c r="K23" s="9">
        <v>40</v>
      </c>
      <c r="L23" s="9">
        <v>30</v>
      </c>
      <c r="M23" s="8">
        <v>0.31080031080031079</v>
      </c>
      <c r="N23" s="8">
        <v>0.54390054390054388</v>
      </c>
      <c r="O23" s="8">
        <v>0.54390054390054388</v>
      </c>
      <c r="P23" s="71">
        <v>1.3986013986013985</v>
      </c>
      <c r="Q23" s="8">
        <v>3.1080031080031079</v>
      </c>
      <c r="R23" s="8">
        <v>2.3310023310023311</v>
      </c>
      <c r="S23" s="43">
        <v>10</v>
      </c>
    </row>
    <row r="24" spans="2:19" x14ac:dyDescent="0.35">
      <c r="B24" s="10"/>
      <c r="C24" s="11"/>
      <c r="D24" s="6" t="s">
        <v>78</v>
      </c>
      <c r="E24" s="9">
        <v>382</v>
      </c>
      <c r="F24" s="9">
        <v>0</v>
      </c>
      <c r="G24" s="9">
        <v>2</v>
      </c>
      <c r="H24" s="9">
        <v>3</v>
      </c>
      <c r="I24" s="9">
        <v>0</v>
      </c>
      <c r="J24" s="81">
        <v>5</v>
      </c>
      <c r="K24" s="9">
        <v>4</v>
      </c>
      <c r="L24" s="9">
        <v>15</v>
      </c>
      <c r="M24" s="8">
        <v>0.52356020942408377</v>
      </c>
      <c r="N24" s="8">
        <v>0.78534031413612571</v>
      </c>
      <c r="O24" s="8">
        <v>0</v>
      </c>
      <c r="P24" s="71">
        <v>1.3089005235602094</v>
      </c>
      <c r="Q24" s="8">
        <v>1.0471204188481675</v>
      </c>
      <c r="R24" s="8">
        <v>3.9267015706806281</v>
      </c>
      <c r="S24" s="43">
        <v>2</v>
      </c>
    </row>
    <row r="25" spans="2:19" x14ac:dyDescent="0.35">
      <c r="B25" s="10"/>
      <c r="C25" s="11"/>
      <c r="D25" s="6" t="s">
        <v>79</v>
      </c>
      <c r="E25" s="9">
        <v>493</v>
      </c>
      <c r="F25" s="9">
        <v>0</v>
      </c>
      <c r="G25" s="9">
        <v>8</v>
      </c>
      <c r="H25" s="9">
        <v>5</v>
      </c>
      <c r="I25" s="9">
        <v>4</v>
      </c>
      <c r="J25" s="81">
        <v>17</v>
      </c>
      <c r="K25" s="9">
        <v>0</v>
      </c>
      <c r="L25" s="9">
        <v>0</v>
      </c>
      <c r="M25" s="8">
        <v>1.6227180527383367</v>
      </c>
      <c r="N25" s="8">
        <v>1.0141987829614605</v>
      </c>
      <c r="O25" s="8">
        <v>0.81135902636916835</v>
      </c>
      <c r="P25" s="71">
        <v>3.4482758620689653</v>
      </c>
      <c r="Q25" s="8">
        <v>0</v>
      </c>
      <c r="R25" s="8">
        <v>0</v>
      </c>
      <c r="S25" s="43">
        <v>0</v>
      </c>
    </row>
    <row r="26" spans="2:19" x14ac:dyDescent="0.35">
      <c r="B26" s="77"/>
      <c r="C26" s="78"/>
      <c r="D26" s="58" t="s">
        <v>106</v>
      </c>
      <c r="E26" s="59">
        <v>6363</v>
      </c>
      <c r="F26" s="59">
        <v>0</v>
      </c>
      <c r="G26" s="59">
        <v>49</v>
      </c>
      <c r="H26" s="59">
        <v>28</v>
      </c>
      <c r="I26" s="59">
        <v>36</v>
      </c>
      <c r="J26" s="59">
        <v>113</v>
      </c>
      <c r="K26" s="59">
        <v>482</v>
      </c>
      <c r="L26" s="59">
        <v>167</v>
      </c>
      <c r="M26" s="61">
        <v>0.77007700770077003</v>
      </c>
      <c r="N26" s="61">
        <v>0.44004400440044</v>
      </c>
      <c r="O26" s="61">
        <v>0.56577086280056577</v>
      </c>
      <c r="P26" s="61">
        <v>1.775891874901776</v>
      </c>
      <c r="Q26" s="61">
        <v>7.5750432186075747</v>
      </c>
      <c r="R26" s="61">
        <v>2.6245481691026242</v>
      </c>
      <c r="S26" s="62">
        <v>9.8367346938775508</v>
      </c>
    </row>
    <row r="27" spans="2:19" x14ac:dyDescent="0.35">
      <c r="B27" s="77"/>
      <c r="C27" s="78"/>
      <c r="D27" s="58" t="s">
        <v>109</v>
      </c>
      <c r="E27" s="59">
        <v>7945</v>
      </c>
      <c r="F27" s="59">
        <v>0</v>
      </c>
      <c r="G27" s="59">
        <v>75</v>
      </c>
      <c r="H27" s="59">
        <v>38</v>
      </c>
      <c r="I27" s="59">
        <v>54</v>
      </c>
      <c r="J27" s="59">
        <v>167</v>
      </c>
      <c r="K27" s="59">
        <v>685</v>
      </c>
      <c r="L27" s="59">
        <v>521</v>
      </c>
      <c r="M27" s="61">
        <v>0.94398993077407178</v>
      </c>
      <c r="N27" s="61">
        <v>0.47828823159219636</v>
      </c>
      <c r="O27" s="61">
        <v>0.67967275015733164</v>
      </c>
      <c r="P27" s="61">
        <v>2.1019509125235998</v>
      </c>
      <c r="Q27" s="61">
        <v>8.6217747010698549</v>
      </c>
      <c r="R27" s="61">
        <v>6.5575833857772183</v>
      </c>
      <c r="S27" s="62">
        <v>9.1333333333333329</v>
      </c>
    </row>
    <row r="28" spans="2:19" x14ac:dyDescent="0.35">
      <c r="B28" s="79"/>
      <c r="C28" s="80"/>
      <c r="D28" s="63" t="s">
        <v>16</v>
      </c>
      <c r="E28" s="64">
        <v>12495.49</v>
      </c>
      <c r="F28" s="64">
        <v>0</v>
      </c>
      <c r="G28" s="64">
        <v>105</v>
      </c>
      <c r="H28" s="64">
        <v>53</v>
      </c>
      <c r="I28" s="64">
        <v>75</v>
      </c>
      <c r="J28" s="64">
        <v>233</v>
      </c>
      <c r="K28" s="84">
        <v>1150</v>
      </c>
      <c r="L28" s="84">
        <v>656</v>
      </c>
      <c r="M28" s="67">
        <v>0.84030318138784477</v>
      </c>
      <c r="N28" s="67">
        <v>0.42415303441481689</v>
      </c>
      <c r="O28" s="67">
        <v>0.60021655813417485</v>
      </c>
      <c r="P28" s="68">
        <v>1.8646727739368363</v>
      </c>
      <c r="Q28" s="67">
        <v>9.2033205580573476</v>
      </c>
      <c r="R28" s="67">
        <v>5.2498941618135824</v>
      </c>
      <c r="S28" s="69">
        <v>10.952380952380953</v>
      </c>
    </row>
    <row r="30" spans="2:19" ht="26" x14ac:dyDescent="0.35">
      <c r="B30" s="50" t="s">
        <v>105</v>
      </c>
      <c r="C30" s="51"/>
      <c r="D30" s="51" t="s">
        <v>18</v>
      </c>
      <c r="E30" s="51" t="s">
        <v>7</v>
      </c>
      <c r="F30" s="51" t="s">
        <v>8</v>
      </c>
      <c r="G30" s="51" t="s">
        <v>9</v>
      </c>
      <c r="H30" s="51" t="s">
        <v>10</v>
      </c>
      <c r="I30" s="51" t="s">
        <v>11</v>
      </c>
      <c r="J30" s="51" t="s">
        <v>12</v>
      </c>
      <c r="K30" s="52" t="s">
        <v>107</v>
      </c>
      <c r="L30" s="52" t="s">
        <v>108</v>
      </c>
      <c r="M30" s="51" t="s">
        <v>0</v>
      </c>
      <c r="N30" s="51" t="s">
        <v>1</v>
      </c>
      <c r="O30" s="51" t="s">
        <v>2</v>
      </c>
      <c r="P30" s="51" t="s">
        <v>3</v>
      </c>
      <c r="Q30" s="51" t="s">
        <v>4</v>
      </c>
      <c r="R30" s="52" t="s">
        <v>5</v>
      </c>
      <c r="S30" s="53" t="s">
        <v>6</v>
      </c>
    </row>
    <row r="31" spans="2:19" x14ac:dyDescent="0.35">
      <c r="B31" s="10"/>
      <c r="C31" s="11"/>
      <c r="D31" s="6" t="s">
        <v>74</v>
      </c>
      <c r="E31" s="9">
        <v>1402</v>
      </c>
      <c r="F31" s="9">
        <v>0</v>
      </c>
      <c r="G31" s="9">
        <v>0</v>
      </c>
      <c r="H31" s="9">
        <v>11</v>
      </c>
      <c r="I31" s="9">
        <v>2</v>
      </c>
      <c r="J31" s="81">
        <v>13</v>
      </c>
      <c r="K31" s="9">
        <v>0</v>
      </c>
      <c r="L31" s="9">
        <v>11</v>
      </c>
      <c r="M31" s="8">
        <v>0</v>
      </c>
      <c r="N31" s="8">
        <v>0.78459343794579173</v>
      </c>
      <c r="O31" s="8">
        <v>0.14265335235378032</v>
      </c>
      <c r="P31" s="71">
        <v>0.92724679029957202</v>
      </c>
      <c r="Q31" s="8">
        <v>0</v>
      </c>
      <c r="R31" s="8">
        <v>0.78459343794579173</v>
      </c>
      <c r="S31" s="43">
        <v>0</v>
      </c>
    </row>
    <row r="32" spans="2:19" x14ac:dyDescent="0.35">
      <c r="B32" s="10"/>
      <c r="C32" s="11"/>
      <c r="D32" s="6" t="s">
        <v>75</v>
      </c>
      <c r="E32" s="9">
        <v>466</v>
      </c>
      <c r="F32" s="9">
        <v>0</v>
      </c>
      <c r="G32" s="9">
        <v>8</v>
      </c>
      <c r="H32" s="9">
        <v>7</v>
      </c>
      <c r="I32" s="9">
        <v>5</v>
      </c>
      <c r="J32" s="81">
        <v>20</v>
      </c>
      <c r="K32" s="9">
        <v>57</v>
      </c>
      <c r="L32" s="9">
        <v>279</v>
      </c>
      <c r="M32" s="8">
        <v>1.7167381974248928</v>
      </c>
      <c r="N32" s="8">
        <v>1.502145922746781</v>
      </c>
      <c r="O32" s="8">
        <v>1.0729613733905579</v>
      </c>
      <c r="P32" s="71">
        <v>4.2918454935622314</v>
      </c>
      <c r="Q32" s="8">
        <v>12.231759656652361</v>
      </c>
      <c r="R32" s="8">
        <v>59.871244635193136</v>
      </c>
      <c r="S32" s="43">
        <v>7.125</v>
      </c>
    </row>
    <row r="33" spans="2:19" x14ac:dyDescent="0.35">
      <c r="B33" s="10"/>
      <c r="C33" s="11"/>
      <c r="D33" s="6" t="s">
        <v>67</v>
      </c>
      <c r="E33" s="9">
        <v>306</v>
      </c>
      <c r="F33" s="9">
        <v>0</v>
      </c>
      <c r="G33" s="9">
        <v>2</v>
      </c>
      <c r="H33" s="9">
        <v>0</v>
      </c>
      <c r="I33" s="9">
        <v>0</v>
      </c>
      <c r="J33" s="81">
        <v>2</v>
      </c>
      <c r="K33" s="9">
        <v>0</v>
      </c>
      <c r="L33" s="9">
        <v>0</v>
      </c>
      <c r="M33" s="8">
        <v>0.65359477124183007</v>
      </c>
      <c r="N33" s="8">
        <v>0</v>
      </c>
      <c r="O33" s="8">
        <v>0</v>
      </c>
      <c r="P33" s="71">
        <v>0.65359477124183007</v>
      </c>
      <c r="Q33" s="8">
        <v>0</v>
      </c>
      <c r="R33" s="8">
        <v>0</v>
      </c>
      <c r="S33" s="43">
        <v>0</v>
      </c>
    </row>
    <row r="34" spans="2:19" x14ac:dyDescent="0.35">
      <c r="B34" s="10"/>
      <c r="C34" s="11"/>
      <c r="D34" s="6" t="s">
        <v>76</v>
      </c>
      <c r="E34" s="9">
        <v>351.32</v>
      </c>
      <c r="F34" s="9">
        <v>0</v>
      </c>
      <c r="G34" s="9">
        <v>4</v>
      </c>
      <c r="H34" s="9">
        <v>0</v>
      </c>
      <c r="I34" s="9">
        <v>0</v>
      </c>
      <c r="J34" s="81">
        <v>4</v>
      </c>
      <c r="K34" s="9">
        <v>31</v>
      </c>
      <c r="L34" s="9">
        <v>0</v>
      </c>
      <c r="M34" s="8">
        <v>1.1385631333257429</v>
      </c>
      <c r="N34" s="8">
        <v>0</v>
      </c>
      <c r="O34" s="8">
        <v>0</v>
      </c>
      <c r="P34" s="71">
        <v>1.1385631333257429</v>
      </c>
      <c r="Q34" s="8">
        <v>8.8238642832745082</v>
      </c>
      <c r="R34" s="8">
        <v>0</v>
      </c>
      <c r="S34" s="43">
        <v>7.75</v>
      </c>
    </row>
    <row r="35" spans="2:19" x14ac:dyDescent="0.35">
      <c r="B35" s="10"/>
      <c r="C35" s="11"/>
      <c r="D35" s="6" t="s">
        <v>80</v>
      </c>
      <c r="E35" s="9">
        <v>350</v>
      </c>
      <c r="F35" s="9">
        <v>0</v>
      </c>
      <c r="G35" s="9">
        <v>4</v>
      </c>
      <c r="H35" s="9">
        <v>3</v>
      </c>
      <c r="I35" s="9">
        <v>6</v>
      </c>
      <c r="J35" s="81">
        <v>13</v>
      </c>
      <c r="K35" s="9">
        <v>20</v>
      </c>
      <c r="L35" s="9">
        <v>10</v>
      </c>
      <c r="M35" s="8">
        <v>1.1428571428571428</v>
      </c>
      <c r="N35" s="8">
        <v>0.8571428571428571</v>
      </c>
      <c r="O35" s="8">
        <v>1.7142857142857142</v>
      </c>
      <c r="P35" s="71">
        <v>3.7142857142857144</v>
      </c>
      <c r="Q35" s="8">
        <v>5.7142857142857144</v>
      </c>
      <c r="R35" s="8">
        <v>2.8571428571428572</v>
      </c>
      <c r="S35" s="43">
        <v>5</v>
      </c>
    </row>
    <row r="36" spans="2:19" x14ac:dyDescent="0.35">
      <c r="B36" s="10"/>
      <c r="C36" s="11"/>
      <c r="D36" s="6" t="s">
        <v>69</v>
      </c>
      <c r="E36" s="9">
        <v>809</v>
      </c>
      <c r="F36" s="9">
        <v>0</v>
      </c>
      <c r="G36" s="9">
        <v>4</v>
      </c>
      <c r="H36" s="9">
        <v>0</v>
      </c>
      <c r="I36" s="9">
        <v>11</v>
      </c>
      <c r="J36" s="81">
        <v>15</v>
      </c>
      <c r="K36" s="9">
        <v>37</v>
      </c>
      <c r="L36" s="9">
        <v>0</v>
      </c>
      <c r="M36" s="8">
        <v>0.49443757725587145</v>
      </c>
      <c r="N36" s="8">
        <v>0</v>
      </c>
      <c r="O36" s="8">
        <v>1.3597033374536465</v>
      </c>
      <c r="P36" s="71">
        <v>1.854140914709518</v>
      </c>
      <c r="Q36" s="8">
        <v>4.573547589616811</v>
      </c>
      <c r="R36" s="8">
        <v>0</v>
      </c>
      <c r="S36" s="43">
        <v>9.25</v>
      </c>
    </row>
    <row r="37" spans="2:19" x14ac:dyDescent="0.35">
      <c r="B37" s="10"/>
      <c r="C37" s="11"/>
      <c r="D37" s="6" t="s">
        <v>77</v>
      </c>
      <c r="E37" s="9">
        <v>1294</v>
      </c>
      <c r="F37" s="9">
        <v>0</v>
      </c>
      <c r="G37" s="9">
        <v>7</v>
      </c>
      <c r="H37" s="9">
        <v>5</v>
      </c>
      <c r="I37" s="9">
        <v>6</v>
      </c>
      <c r="J37" s="81">
        <v>18</v>
      </c>
      <c r="K37" s="9">
        <v>186</v>
      </c>
      <c r="L37" s="9">
        <v>94</v>
      </c>
      <c r="M37" s="8">
        <v>0.54095826893353938</v>
      </c>
      <c r="N37" s="8">
        <v>0.38639876352395675</v>
      </c>
      <c r="O37" s="8">
        <v>0.46367851622874806</v>
      </c>
      <c r="P37" s="71">
        <v>1.3910355486862442</v>
      </c>
      <c r="Q37" s="8">
        <v>14.37403400309119</v>
      </c>
      <c r="R37" s="8">
        <v>7.2642967542503865</v>
      </c>
      <c r="S37" s="43">
        <v>26.571428571428573</v>
      </c>
    </row>
    <row r="38" spans="2:19" x14ac:dyDescent="0.35">
      <c r="B38" s="10"/>
      <c r="C38" s="11"/>
      <c r="D38" s="6" t="s">
        <v>78</v>
      </c>
      <c r="E38" s="9">
        <v>466</v>
      </c>
      <c r="F38" s="9">
        <v>0</v>
      </c>
      <c r="G38" s="9">
        <v>2</v>
      </c>
      <c r="H38" s="9">
        <v>1</v>
      </c>
      <c r="I38" s="9">
        <v>0</v>
      </c>
      <c r="J38" s="81">
        <v>3</v>
      </c>
      <c r="K38" s="9">
        <v>9</v>
      </c>
      <c r="L38" s="9">
        <v>2</v>
      </c>
      <c r="M38" s="8">
        <v>0.42918454935622319</v>
      </c>
      <c r="N38" s="8">
        <v>0.21459227467811159</v>
      </c>
      <c r="O38" s="8">
        <v>0</v>
      </c>
      <c r="P38" s="71">
        <v>0.64377682403433478</v>
      </c>
      <c r="Q38" s="8">
        <v>1.9313304721030042</v>
      </c>
      <c r="R38" s="8">
        <v>0.42918454935622319</v>
      </c>
      <c r="S38" s="43">
        <v>4.5</v>
      </c>
    </row>
    <row r="39" spans="2:19" x14ac:dyDescent="0.35">
      <c r="B39" s="10"/>
      <c r="C39" s="11"/>
      <c r="D39" s="6" t="s">
        <v>79</v>
      </c>
      <c r="E39" s="9">
        <v>488</v>
      </c>
      <c r="F39" s="9">
        <v>0</v>
      </c>
      <c r="G39" s="9">
        <v>10</v>
      </c>
      <c r="H39" s="9">
        <v>3</v>
      </c>
      <c r="I39" s="9">
        <v>8</v>
      </c>
      <c r="J39" s="81">
        <v>21</v>
      </c>
      <c r="K39" s="9">
        <v>0</v>
      </c>
      <c r="L39" s="9">
        <v>4</v>
      </c>
      <c r="M39" s="8">
        <v>2.0491803278688523</v>
      </c>
      <c r="N39" s="8">
        <v>0.61475409836065575</v>
      </c>
      <c r="O39" s="8">
        <v>1.639344262295082</v>
      </c>
      <c r="P39" s="71">
        <v>4.3032786885245899</v>
      </c>
      <c r="Q39" s="8">
        <v>0</v>
      </c>
      <c r="R39" s="8">
        <v>0.81967213114754101</v>
      </c>
      <c r="S39" s="43">
        <v>0</v>
      </c>
    </row>
    <row r="40" spans="2:19" x14ac:dyDescent="0.35">
      <c r="B40" s="77"/>
      <c r="C40" s="78"/>
      <c r="D40" s="58" t="s">
        <v>106</v>
      </c>
      <c r="E40" s="59">
        <v>5932.32</v>
      </c>
      <c r="F40" s="59">
        <v>0</v>
      </c>
      <c r="G40" s="59">
        <v>41</v>
      </c>
      <c r="H40" s="59">
        <v>30</v>
      </c>
      <c r="I40" s="59">
        <v>38</v>
      </c>
      <c r="J40" s="59">
        <v>109</v>
      </c>
      <c r="K40" s="59">
        <v>340</v>
      </c>
      <c r="L40" s="59">
        <v>400</v>
      </c>
      <c r="M40" s="61">
        <v>0.69112927151603432</v>
      </c>
      <c r="N40" s="61">
        <v>0.50570434501173234</v>
      </c>
      <c r="O40" s="61">
        <v>0.64055883701486094</v>
      </c>
      <c r="P40" s="61">
        <v>1.8373924535426276</v>
      </c>
      <c r="Q40" s="61">
        <v>5.7313159101329667</v>
      </c>
      <c r="R40" s="61">
        <v>6.7427246001564312</v>
      </c>
      <c r="S40" s="62">
        <v>8.2926829268292686</v>
      </c>
    </row>
    <row r="41" spans="2:19" x14ac:dyDescent="0.35">
      <c r="B41" s="77"/>
      <c r="C41" s="78"/>
      <c r="D41" s="58" t="s">
        <v>109</v>
      </c>
      <c r="E41" s="59">
        <v>8048.32</v>
      </c>
      <c r="F41" s="59">
        <v>0</v>
      </c>
      <c r="G41" s="59">
        <v>69</v>
      </c>
      <c r="H41" s="59">
        <v>38</v>
      </c>
      <c r="I41" s="59">
        <v>46</v>
      </c>
      <c r="J41" s="59">
        <v>153</v>
      </c>
      <c r="K41" s="59">
        <v>553</v>
      </c>
      <c r="L41" s="59">
        <v>539.5</v>
      </c>
      <c r="M41" s="61">
        <v>0.85732177647012042</v>
      </c>
      <c r="N41" s="61">
        <v>0.47214822472267504</v>
      </c>
      <c r="O41" s="61">
        <v>0.57154785098008032</v>
      </c>
      <c r="P41" s="61">
        <v>1.901017852172876</v>
      </c>
      <c r="Q41" s="61">
        <v>6.8709991650431403</v>
      </c>
      <c r="R41" s="61">
        <v>6.7032622957337678</v>
      </c>
      <c r="S41" s="62">
        <v>8.0144927536231876</v>
      </c>
    </row>
    <row r="42" spans="2:19" x14ac:dyDescent="0.35">
      <c r="B42" s="79"/>
      <c r="C42" s="80"/>
      <c r="D42" s="63" t="s">
        <v>16</v>
      </c>
      <c r="E42" s="64">
        <v>11998.67</v>
      </c>
      <c r="F42" s="64">
        <v>0</v>
      </c>
      <c r="G42" s="64">
        <v>89</v>
      </c>
      <c r="H42" s="64">
        <v>50</v>
      </c>
      <c r="I42" s="64">
        <v>61</v>
      </c>
      <c r="J42" s="64">
        <v>200</v>
      </c>
      <c r="K42" s="84">
        <v>813</v>
      </c>
      <c r="L42" s="84">
        <v>700.5</v>
      </c>
      <c r="M42" s="67">
        <v>0.74174887716721938</v>
      </c>
      <c r="N42" s="67">
        <v>0.41671285234113448</v>
      </c>
      <c r="O42" s="67">
        <v>0.50838967985618411</v>
      </c>
      <c r="P42" s="68">
        <v>1.6668514093645379</v>
      </c>
      <c r="Q42" s="67">
        <v>6.7757509790668466</v>
      </c>
      <c r="R42" s="67">
        <v>5.8381470612992938</v>
      </c>
      <c r="S42" s="69">
        <v>9.1348314606741567</v>
      </c>
    </row>
    <row r="44" spans="2:19" ht="26" x14ac:dyDescent="0.35">
      <c r="B44" s="50" t="s">
        <v>104</v>
      </c>
      <c r="C44" s="51"/>
      <c r="D44" s="51" t="s">
        <v>18</v>
      </c>
      <c r="E44" s="51" t="s">
        <v>7</v>
      </c>
      <c r="F44" s="51" t="s">
        <v>8</v>
      </c>
      <c r="G44" s="51" t="s">
        <v>9</v>
      </c>
      <c r="H44" s="51" t="s">
        <v>10</v>
      </c>
      <c r="I44" s="51" t="s">
        <v>11</v>
      </c>
      <c r="J44" s="51" t="s">
        <v>12</v>
      </c>
      <c r="K44" s="52" t="s">
        <v>107</v>
      </c>
      <c r="L44" s="52" t="s">
        <v>108</v>
      </c>
      <c r="M44" s="51" t="s">
        <v>0</v>
      </c>
      <c r="N44" s="51" t="s">
        <v>1</v>
      </c>
      <c r="O44" s="51" t="s">
        <v>2</v>
      </c>
      <c r="P44" s="51" t="s">
        <v>3</v>
      </c>
      <c r="Q44" s="51" t="s">
        <v>4</v>
      </c>
      <c r="R44" s="52" t="s">
        <v>5</v>
      </c>
      <c r="S44" s="53" t="s">
        <v>6</v>
      </c>
    </row>
    <row r="45" spans="2:19" x14ac:dyDescent="0.35">
      <c r="B45" s="10"/>
      <c r="C45" s="11"/>
      <c r="D45" s="6" t="s">
        <v>74</v>
      </c>
      <c r="E45" s="9">
        <v>370</v>
      </c>
      <c r="F45" s="9">
        <v>0</v>
      </c>
      <c r="G45" s="9">
        <v>6</v>
      </c>
      <c r="H45" s="9">
        <v>12</v>
      </c>
      <c r="I45" s="9">
        <v>7</v>
      </c>
      <c r="J45" s="81">
        <v>25</v>
      </c>
      <c r="K45" s="9">
        <v>154</v>
      </c>
      <c r="L45" s="9">
        <v>58</v>
      </c>
      <c r="M45" s="8">
        <v>1.6216216216216217</v>
      </c>
      <c r="N45" s="8">
        <v>3.2432432432432434</v>
      </c>
      <c r="O45" s="8">
        <v>1.8918918918918919</v>
      </c>
      <c r="P45" s="71">
        <v>6.756756756756757</v>
      </c>
      <c r="Q45" s="8">
        <v>41.621621621621621</v>
      </c>
      <c r="R45" s="8">
        <v>15.675675675675677</v>
      </c>
      <c r="S45" s="43">
        <v>25.666666666666668</v>
      </c>
    </row>
    <row r="46" spans="2:19" x14ac:dyDescent="0.35">
      <c r="B46" s="10"/>
      <c r="C46" s="11"/>
      <c r="D46" s="6" t="s">
        <v>75</v>
      </c>
      <c r="E46" s="9">
        <v>417</v>
      </c>
      <c r="F46" s="9">
        <v>0</v>
      </c>
      <c r="G46" s="9">
        <v>6</v>
      </c>
      <c r="H46" s="9">
        <v>16</v>
      </c>
      <c r="I46" s="9">
        <v>5</v>
      </c>
      <c r="J46" s="81">
        <v>27</v>
      </c>
      <c r="K46" s="9">
        <v>76</v>
      </c>
      <c r="L46" s="9">
        <v>212</v>
      </c>
      <c r="M46" s="8">
        <v>1.4388489208633093</v>
      </c>
      <c r="N46" s="8">
        <v>3.8369304556354917</v>
      </c>
      <c r="O46" s="8">
        <v>1.1990407673860912</v>
      </c>
      <c r="P46" s="71">
        <v>6.4748201438848918</v>
      </c>
      <c r="Q46" s="8">
        <v>18.225419664268586</v>
      </c>
      <c r="R46" s="8">
        <v>50.83932853717026</v>
      </c>
      <c r="S46" s="43">
        <v>12.666666666666666</v>
      </c>
    </row>
    <row r="47" spans="2:19" x14ac:dyDescent="0.35">
      <c r="B47" s="10"/>
      <c r="C47" s="11"/>
      <c r="D47" s="6" t="s">
        <v>76</v>
      </c>
      <c r="E47" s="9">
        <v>320</v>
      </c>
      <c r="F47" s="9">
        <v>0</v>
      </c>
      <c r="G47" s="9">
        <v>3</v>
      </c>
      <c r="H47" s="9">
        <v>4</v>
      </c>
      <c r="I47" s="9">
        <v>5</v>
      </c>
      <c r="J47" s="81">
        <v>12</v>
      </c>
      <c r="K47" s="9">
        <v>122</v>
      </c>
      <c r="L47" s="9">
        <v>198</v>
      </c>
      <c r="M47" s="8">
        <v>0.9375</v>
      </c>
      <c r="N47" s="8">
        <v>1.25</v>
      </c>
      <c r="O47" s="8">
        <v>1.5625</v>
      </c>
      <c r="P47" s="71">
        <v>3.75</v>
      </c>
      <c r="Q47" s="8">
        <v>38.125</v>
      </c>
      <c r="R47" s="8">
        <v>61.875</v>
      </c>
      <c r="S47" s="43">
        <v>40.666666666666664</v>
      </c>
    </row>
    <row r="48" spans="2:19" x14ac:dyDescent="0.35">
      <c r="B48" s="10"/>
      <c r="C48" s="11"/>
      <c r="D48" s="6" t="s">
        <v>80</v>
      </c>
      <c r="E48" s="9">
        <v>310</v>
      </c>
      <c r="F48" s="9">
        <v>0</v>
      </c>
      <c r="G48" s="9">
        <v>7</v>
      </c>
      <c r="H48" s="9">
        <v>2</v>
      </c>
      <c r="I48" s="9">
        <v>6</v>
      </c>
      <c r="J48" s="81">
        <v>15</v>
      </c>
      <c r="K48" s="9">
        <v>55</v>
      </c>
      <c r="L48" s="9">
        <v>10</v>
      </c>
      <c r="M48" s="8">
        <v>2.2580645161290325</v>
      </c>
      <c r="N48" s="8">
        <v>0.64516129032258063</v>
      </c>
      <c r="O48" s="8">
        <v>1.935483870967742</v>
      </c>
      <c r="P48" s="71">
        <v>4.838709677419355</v>
      </c>
      <c r="Q48" s="8">
        <v>17.741935483870968</v>
      </c>
      <c r="R48" s="8">
        <v>3.225806451612903</v>
      </c>
      <c r="S48" s="43">
        <v>7.8571428571428568</v>
      </c>
    </row>
    <row r="49" spans="2:19" x14ac:dyDescent="0.35">
      <c r="B49" s="10"/>
      <c r="C49" s="11"/>
      <c r="D49" s="6" t="s">
        <v>77</v>
      </c>
      <c r="E49" s="9">
        <v>1276</v>
      </c>
      <c r="F49" s="9">
        <v>0</v>
      </c>
      <c r="G49" s="9">
        <v>7</v>
      </c>
      <c r="H49" s="9">
        <v>7</v>
      </c>
      <c r="I49" s="9">
        <v>6</v>
      </c>
      <c r="J49" s="81">
        <v>20</v>
      </c>
      <c r="K49" s="9">
        <v>433</v>
      </c>
      <c r="L49" s="9">
        <v>94</v>
      </c>
      <c r="M49" s="8">
        <v>0.54858934169278994</v>
      </c>
      <c r="N49" s="8">
        <v>0.54858934169278994</v>
      </c>
      <c r="O49" s="8">
        <v>0.47021943573667713</v>
      </c>
      <c r="P49" s="71">
        <v>1.567398119122257</v>
      </c>
      <c r="Q49" s="8">
        <v>33.934169278996869</v>
      </c>
      <c r="R49" s="8">
        <v>7.3667711598746077</v>
      </c>
      <c r="S49" s="43">
        <v>61.857142857142854</v>
      </c>
    </row>
    <row r="50" spans="2:19" x14ac:dyDescent="0.35">
      <c r="B50" s="10"/>
      <c r="C50" s="11"/>
      <c r="D50" s="6" t="s">
        <v>78</v>
      </c>
      <c r="E50" s="9">
        <v>427</v>
      </c>
      <c r="F50" s="9">
        <v>0</v>
      </c>
      <c r="G50" s="9">
        <v>5</v>
      </c>
      <c r="H50" s="9">
        <v>0</v>
      </c>
      <c r="I50" s="9">
        <v>0</v>
      </c>
      <c r="J50" s="81">
        <v>5</v>
      </c>
      <c r="K50" s="9">
        <v>33</v>
      </c>
      <c r="L50" s="9">
        <v>0</v>
      </c>
      <c r="M50" s="8">
        <v>1.1709601873536299</v>
      </c>
      <c r="N50" s="8">
        <v>0</v>
      </c>
      <c r="O50" s="8">
        <v>0</v>
      </c>
      <c r="P50" s="71">
        <v>1.1709601873536299</v>
      </c>
      <c r="Q50" s="8">
        <v>7.7283372365339584</v>
      </c>
      <c r="R50" s="8">
        <v>0</v>
      </c>
      <c r="S50" s="43">
        <v>6.6</v>
      </c>
    </row>
    <row r="51" spans="2:19" x14ac:dyDescent="0.35">
      <c r="B51" s="10"/>
      <c r="C51" s="11"/>
      <c r="D51" s="6" t="s">
        <v>79</v>
      </c>
      <c r="E51" s="9">
        <v>400</v>
      </c>
      <c r="F51" s="9">
        <v>0</v>
      </c>
      <c r="G51" s="9">
        <v>19</v>
      </c>
      <c r="H51" s="9">
        <v>3</v>
      </c>
      <c r="I51" s="9">
        <v>19</v>
      </c>
      <c r="J51" s="81">
        <v>41</v>
      </c>
      <c r="K51" s="9">
        <v>5</v>
      </c>
      <c r="L51" s="9">
        <v>367</v>
      </c>
      <c r="M51" s="8">
        <v>4.75</v>
      </c>
      <c r="N51" s="8">
        <v>0.75</v>
      </c>
      <c r="O51" s="8">
        <v>4.75</v>
      </c>
      <c r="P51" s="71">
        <v>10.25</v>
      </c>
      <c r="Q51" s="8">
        <v>1.25</v>
      </c>
      <c r="R51" s="8">
        <v>91.75</v>
      </c>
      <c r="S51" s="43">
        <v>0.26315789473684209</v>
      </c>
    </row>
    <row r="52" spans="2:19" x14ac:dyDescent="0.35">
      <c r="B52" s="77"/>
      <c r="C52" s="78"/>
      <c r="D52" s="58" t="s">
        <v>106</v>
      </c>
      <c r="E52" s="59">
        <v>3520</v>
      </c>
      <c r="F52" s="59">
        <v>0</v>
      </c>
      <c r="G52" s="59">
        <v>53</v>
      </c>
      <c r="H52" s="59">
        <v>44</v>
      </c>
      <c r="I52" s="59">
        <v>48</v>
      </c>
      <c r="J52" s="59">
        <v>145</v>
      </c>
      <c r="K52" s="59">
        <v>878</v>
      </c>
      <c r="L52" s="59">
        <v>939</v>
      </c>
      <c r="M52" s="61">
        <v>1.5056818181818181</v>
      </c>
      <c r="N52" s="61">
        <v>1.25</v>
      </c>
      <c r="O52" s="61">
        <v>1.36363636363636</v>
      </c>
      <c r="P52" s="61">
        <v>4.1193181818181799</v>
      </c>
      <c r="Q52" s="61">
        <v>24.943181818181799</v>
      </c>
      <c r="R52" s="61">
        <v>26.676136363636399</v>
      </c>
      <c r="S52" s="62">
        <v>16.566037735849058</v>
      </c>
    </row>
    <row r="53" spans="2:19" x14ac:dyDescent="0.35">
      <c r="B53" s="77"/>
      <c r="C53" s="78"/>
      <c r="D53" s="58" t="s">
        <v>109</v>
      </c>
      <c r="E53" s="59">
        <v>6082.5</v>
      </c>
      <c r="F53" s="59">
        <v>0</v>
      </c>
      <c r="G53" s="59">
        <v>106</v>
      </c>
      <c r="H53" s="59">
        <v>57</v>
      </c>
      <c r="I53" s="59">
        <v>88</v>
      </c>
      <c r="J53" s="59">
        <v>251</v>
      </c>
      <c r="K53" s="59">
        <v>1221.75</v>
      </c>
      <c r="L53" s="59">
        <v>1049</v>
      </c>
      <c r="M53" s="61">
        <v>1.7427044800657601</v>
      </c>
      <c r="N53" s="61">
        <v>0.93711467324290998</v>
      </c>
      <c r="O53" s="61">
        <v>1.44677353062063</v>
      </c>
      <c r="P53" s="61">
        <v>4.1265926839293101</v>
      </c>
      <c r="Q53" s="61">
        <v>20.0863131935882</v>
      </c>
      <c r="R53" s="61">
        <v>17.246198109329999</v>
      </c>
      <c r="S53" s="62">
        <v>11.525943396226415</v>
      </c>
    </row>
    <row r="54" spans="2:19" x14ac:dyDescent="0.35">
      <c r="B54" s="79"/>
      <c r="C54" s="80"/>
      <c r="D54" s="63" t="s">
        <v>16</v>
      </c>
      <c r="E54" s="64">
        <v>10190.51</v>
      </c>
      <c r="F54" s="64">
        <v>1</v>
      </c>
      <c r="G54" s="64">
        <v>139</v>
      </c>
      <c r="H54" s="64">
        <v>80</v>
      </c>
      <c r="I54" s="64">
        <v>155</v>
      </c>
      <c r="J54" s="64">
        <v>375</v>
      </c>
      <c r="K54" s="84">
        <v>1722.75</v>
      </c>
      <c r="L54" s="84">
        <v>1213</v>
      </c>
      <c r="M54" s="67">
        <v>1.36401416612122</v>
      </c>
      <c r="N54" s="67">
        <v>0.78504412438631599</v>
      </c>
      <c r="O54" s="67">
        <v>1.52102299099849</v>
      </c>
      <c r="P54" s="68">
        <v>3.6798943330608598</v>
      </c>
      <c r="Q54" s="67">
        <v>16.905434566081599</v>
      </c>
      <c r="R54" s="67">
        <v>11.9032315360075</v>
      </c>
      <c r="S54" s="69">
        <v>12.393884892086332</v>
      </c>
    </row>
    <row r="56" spans="2:19" ht="26" x14ac:dyDescent="0.35">
      <c r="B56" s="50" t="s">
        <v>103</v>
      </c>
      <c r="C56" s="51"/>
      <c r="D56" s="51" t="s">
        <v>18</v>
      </c>
      <c r="E56" s="51" t="s">
        <v>7</v>
      </c>
      <c r="F56" s="51" t="s">
        <v>8</v>
      </c>
      <c r="G56" s="51" t="s">
        <v>9</v>
      </c>
      <c r="H56" s="51" t="s">
        <v>10</v>
      </c>
      <c r="I56" s="51" t="s">
        <v>11</v>
      </c>
      <c r="J56" s="51" t="s">
        <v>12</v>
      </c>
      <c r="K56" s="52" t="s">
        <v>107</v>
      </c>
      <c r="L56" s="52" t="s">
        <v>108</v>
      </c>
      <c r="M56" s="51" t="s">
        <v>0</v>
      </c>
      <c r="N56" s="51" t="s">
        <v>1</v>
      </c>
      <c r="O56" s="51" t="s">
        <v>2</v>
      </c>
      <c r="P56" s="51" t="s">
        <v>3</v>
      </c>
      <c r="Q56" s="51" t="s">
        <v>4</v>
      </c>
      <c r="R56" s="52" t="s">
        <v>5</v>
      </c>
      <c r="S56" s="53" t="s">
        <v>6</v>
      </c>
    </row>
    <row r="57" spans="2:19" x14ac:dyDescent="0.35">
      <c r="B57" s="10"/>
      <c r="C57" s="11"/>
      <c r="D57" s="6" t="s">
        <v>74</v>
      </c>
      <c r="E57" s="9">
        <v>1184</v>
      </c>
      <c r="F57" s="9">
        <v>0</v>
      </c>
      <c r="G57" s="9">
        <v>5</v>
      </c>
      <c r="H57" s="9">
        <v>7</v>
      </c>
      <c r="I57" s="9">
        <v>7</v>
      </c>
      <c r="J57" s="81">
        <v>19</v>
      </c>
      <c r="K57" s="9">
        <v>98</v>
      </c>
      <c r="L57" s="9">
        <v>30</v>
      </c>
      <c r="M57" s="8">
        <v>0.42229729729729731</v>
      </c>
      <c r="N57" s="8">
        <v>0.59121621621621623</v>
      </c>
      <c r="O57" s="8">
        <v>0.59121621621621623</v>
      </c>
      <c r="P57" s="71">
        <v>1.6047297297297298</v>
      </c>
      <c r="Q57" s="8">
        <v>8.2770270270270263</v>
      </c>
      <c r="R57" s="8">
        <v>2.5337837837837838</v>
      </c>
      <c r="S57" s="43">
        <v>19.600000000000001</v>
      </c>
    </row>
    <row r="58" spans="2:19" x14ac:dyDescent="0.35">
      <c r="B58" s="10"/>
      <c r="C58" s="11"/>
      <c r="D58" s="6" t="s">
        <v>75</v>
      </c>
      <c r="E58" s="9">
        <v>437</v>
      </c>
      <c r="F58" s="9">
        <v>0</v>
      </c>
      <c r="G58" s="9">
        <v>7</v>
      </c>
      <c r="H58" s="9">
        <v>11</v>
      </c>
      <c r="I58" s="9">
        <v>3</v>
      </c>
      <c r="J58" s="81">
        <v>21</v>
      </c>
      <c r="K58" s="9">
        <v>167</v>
      </c>
      <c r="L58" s="9">
        <v>183</v>
      </c>
      <c r="M58" s="8">
        <v>1.6018306636155606</v>
      </c>
      <c r="N58" s="8">
        <v>2.5171624713958809</v>
      </c>
      <c r="O58" s="8">
        <v>0.68649885583524028</v>
      </c>
      <c r="P58" s="71">
        <v>4.805491990846682</v>
      </c>
      <c r="Q58" s="8">
        <v>38.215102974828376</v>
      </c>
      <c r="R58" s="8">
        <v>41.876430205949653</v>
      </c>
      <c r="S58" s="43">
        <v>23.857142857142858</v>
      </c>
    </row>
    <row r="59" spans="2:19" x14ac:dyDescent="0.35">
      <c r="B59" s="10"/>
      <c r="C59" s="11"/>
      <c r="D59" s="6" t="s">
        <v>76</v>
      </c>
      <c r="E59" s="9">
        <v>297</v>
      </c>
      <c r="F59" s="9">
        <v>0</v>
      </c>
      <c r="G59" s="9">
        <v>15</v>
      </c>
      <c r="H59" s="9">
        <v>0</v>
      </c>
      <c r="I59" s="9">
        <v>8</v>
      </c>
      <c r="J59" s="81">
        <v>23</v>
      </c>
      <c r="K59" s="9">
        <v>512</v>
      </c>
      <c r="L59" s="9">
        <v>0</v>
      </c>
      <c r="M59" s="8">
        <v>5.0505050505050502</v>
      </c>
      <c r="N59" s="8">
        <v>0</v>
      </c>
      <c r="O59" s="8">
        <v>2.6936026936026938</v>
      </c>
      <c r="P59" s="71">
        <v>7.7441077441077439</v>
      </c>
      <c r="Q59" s="8">
        <v>172.39057239057237</v>
      </c>
      <c r="R59" s="8">
        <v>0</v>
      </c>
      <c r="S59" s="43">
        <v>34.133333333333333</v>
      </c>
    </row>
    <row r="60" spans="2:19" x14ac:dyDescent="0.35">
      <c r="B60" s="10"/>
      <c r="C60" s="11"/>
      <c r="D60" s="6" t="s">
        <v>80</v>
      </c>
      <c r="E60" s="9">
        <v>450</v>
      </c>
      <c r="F60" s="9">
        <v>0</v>
      </c>
      <c r="G60" s="9">
        <v>7</v>
      </c>
      <c r="H60" s="9">
        <v>0</v>
      </c>
      <c r="I60" s="9">
        <v>6</v>
      </c>
      <c r="J60" s="81">
        <v>13</v>
      </c>
      <c r="K60" s="9">
        <v>33</v>
      </c>
      <c r="L60" s="9">
        <v>0</v>
      </c>
      <c r="M60" s="8">
        <v>1.5555555555555556</v>
      </c>
      <c r="N60" s="8">
        <v>0</v>
      </c>
      <c r="O60" s="8">
        <v>1.3333333333333333</v>
      </c>
      <c r="P60" s="71">
        <v>2.8888888888888888</v>
      </c>
      <c r="Q60" s="8">
        <v>7.333333333333333</v>
      </c>
      <c r="R60" s="8">
        <v>0</v>
      </c>
      <c r="S60" s="43">
        <v>4.7142857142857144</v>
      </c>
    </row>
    <row r="61" spans="2:19" x14ac:dyDescent="0.35">
      <c r="B61" s="10"/>
      <c r="C61" s="11"/>
      <c r="D61" s="6" t="s">
        <v>69</v>
      </c>
      <c r="E61" s="9">
        <v>721</v>
      </c>
      <c r="F61" s="9">
        <v>0</v>
      </c>
      <c r="G61" s="9">
        <v>12</v>
      </c>
      <c r="H61" s="9">
        <v>0</v>
      </c>
      <c r="I61" s="9">
        <v>11</v>
      </c>
      <c r="J61" s="81">
        <v>23</v>
      </c>
      <c r="K61" s="9">
        <v>168</v>
      </c>
      <c r="L61" s="9">
        <v>0</v>
      </c>
      <c r="M61" s="8">
        <v>1.6643550624133148</v>
      </c>
      <c r="N61" s="8">
        <v>0</v>
      </c>
      <c r="O61" s="8">
        <v>1.5256588072122053</v>
      </c>
      <c r="P61" s="71">
        <v>3.19001386962552</v>
      </c>
      <c r="Q61" s="8">
        <v>23.300970873786408</v>
      </c>
      <c r="R61" s="8">
        <v>0</v>
      </c>
      <c r="S61" s="43">
        <v>14</v>
      </c>
    </row>
    <row r="62" spans="2:19" x14ac:dyDescent="0.35">
      <c r="B62" s="10"/>
      <c r="C62" s="11"/>
      <c r="D62" s="6" t="s">
        <v>66</v>
      </c>
      <c r="E62" s="9">
        <v>295</v>
      </c>
      <c r="F62" s="9">
        <v>0</v>
      </c>
      <c r="G62" s="9">
        <v>4</v>
      </c>
      <c r="H62" s="9">
        <v>3</v>
      </c>
      <c r="I62" s="9">
        <v>2</v>
      </c>
      <c r="J62" s="81">
        <v>9</v>
      </c>
      <c r="K62" s="9">
        <v>22</v>
      </c>
      <c r="L62" s="9">
        <v>30</v>
      </c>
      <c r="M62" s="8">
        <v>1.3559322033898304</v>
      </c>
      <c r="N62" s="8">
        <v>1.0169491525423728</v>
      </c>
      <c r="O62" s="8">
        <v>0.67796610169491522</v>
      </c>
      <c r="P62" s="71">
        <v>3.0508474576271185</v>
      </c>
      <c r="Q62" s="8">
        <v>7.4576271186440684</v>
      </c>
      <c r="R62" s="8">
        <v>10.16949152542373</v>
      </c>
      <c r="S62" s="43">
        <v>5.5</v>
      </c>
    </row>
    <row r="63" spans="2:19" x14ac:dyDescent="0.35">
      <c r="B63" s="10"/>
      <c r="C63" s="11"/>
      <c r="D63" s="6" t="s">
        <v>77</v>
      </c>
      <c r="E63" s="9">
        <v>1081.6199999999999</v>
      </c>
      <c r="F63" s="9">
        <v>0</v>
      </c>
      <c r="G63" s="9">
        <v>6</v>
      </c>
      <c r="H63" s="9">
        <v>16</v>
      </c>
      <c r="I63" s="9">
        <v>6</v>
      </c>
      <c r="J63" s="81">
        <v>28</v>
      </c>
      <c r="K63" s="9">
        <v>201</v>
      </c>
      <c r="L63" s="9">
        <v>147</v>
      </c>
      <c r="M63" s="8">
        <v>0.55472347035003056</v>
      </c>
      <c r="N63" s="8">
        <v>1.4792625876000816</v>
      </c>
      <c r="O63" s="8">
        <v>0.55472347035003056</v>
      </c>
      <c r="P63" s="71">
        <v>2.5887095283001424</v>
      </c>
      <c r="Q63" s="8">
        <v>18.583236256726025</v>
      </c>
      <c r="R63" s="8">
        <v>13.590725023575748</v>
      </c>
      <c r="S63" s="43">
        <v>33.5</v>
      </c>
    </row>
    <row r="64" spans="2:19" x14ac:dyDescent="0.35">
      <c r="B64" s="10"/>
      <c r="C64" s="11"/>
      <c r="D64" s="6" t="s">
        <v>78</v>
      </c>
      <c r="E64" s="9">
        <v>437</v>
      </c>
      <c r="F64" s="9">
        <v>0</v>
      </c>
      <c r="G64" s="9">
        <v>3</v>
      </c>
      <c r="H64" s="9">
        <v>0</v>
      </c>
      <c r="I64" s="9">
        <v>1</v>
      </c>
      <c r="J64" s="81">
        <v>4</v>
      </c>
      <c r="K64" s="9">
        <v>15</v>
      </c>
      <c r="L64" s="9">
        <v>0</v>
      </c>
      <c r="M64" s="8">
        <v>0.68649885583524028</v>
      </c>
      <c r="N64" s="8">
        <v>0</v>
      </c>
      <c r="O64" s="8">
        <v>0.2288329519450801</v>
      </c>
      <c r="P64" s="71">
        <v>0.91533180778032042</v>
      </c>
      <c r="Q64" s="8">
        <v>3.4324942791762014</v>
      </c>
      <c r="R64" s="8">
        <v>0</v>
      </c>
      <c r="S64" s="43">
        <v>5</v>
      </c>
    </row>
    <row r="65" spans="2:19" x14ac:dyDescent="0.35">
      <c r="B65" s="10"/>
      <c r="C65" s="11"/>
      <c r="D65" s="6" t="s">
        <v>79</v>
      </c>
      <c r="E65" s="9">
        <v>352.5</v>
      </c>
      <c r="F65" s="9">
        <v>0</v>
      </c>
      <c r="G65" s="9">
        <v>6</v>
      </c>
      <c r="H65" s="9">
        <v>4</v>
      </c>
      <c r="I65" s="9">
        <v>8</v>
      </c>
      <c r="J65" s="81">
        <v>18</v>
      </c>
      <c r="K65" s="9">
        <v>38</v>
      </c>
      <c r="L65" s="9">
        <v>20</v>
      </c>
      <c r="M65" s="8">
        <v>1.7021276595744681</v>
      </c>
      <c r="N65" s="8">
        <v>1.1347517730496455</v>
      </c>
      <c r="O65" s="8">
        <v>2.2695035460992909</v>
      </c>
      <c r="P65" s="71">
        <v>5.1063829787234045</v>
      </c>
      <c r="Q65" s="8">
        <v>10.780141843971631</v>
      </c>
      <c r="R65" s="8">
        <v>5.6737588652482271</v>
      </c>
      <c r="S65" s="43">
        <v>6.333333333333333</v>
      </c>
    </row>
    <row r="66" spans="2:19" x14ac:dyDescent="0.35">
      <c r="B66" s="10"/>
      <c r="C66" s="11"/>
      <c r="D66" s="6" t="s">
        <v>81</v>
      </c>
      <c r="E66" s="9">
        <v>577</v>
      </c>
      <c r="F66" s="9">
        <v>0</v>
      </c>
      <c r="G66" s="9">
        <v>1</v>
      </c>
      <c r="H66" s="9">
        <v>1</v>
      </c>
      <c r="I66" s="9">
        <v>0</v>
      </c>
      <c r="J66" s="81">
        <v>2</v>
      </c>
      <c r="K66" s="9">
        <v>62</v>
      </c>
      <c r="L66" s="9">
        <v>10</v>
      </c>
      <c r="M66" s="8">
        <v>0.1733102253032929</v>
      </c>
      <c r="N66" s="8">
        <v>0.1733102253032929</v>
      </c>
      <c r="O66" s="8">
        <v>0</v>
      </c>
      <c r="P66" s="71">
        <v>0.34662045060658581</v>
      </c>
      <c r="Q66" s="8">
        <v>10.745233968804159</v>
      </c>
      <c r="R66" s="8">
        <v>1.733102253032929</v>
      </c>
      <c r="S66" s="43">
        <v>62</v>
      </c>
    </row>
    <row r="67" spans="2:19" x14ac:dyDescent="0.35">
      <c r="B67" s="77"/>
      <c r="C67" s="78"/>
      <c r="D67" s="58" t="s">
        <v>106</v>
      </c>
      <c r="E67" s="59">
        <v>5832.12</v>
      </c>
      <c r="F67" s="59">
        <v>0</v>
      </c>
      <c r="G67" s="59">
        <v>66</v>
      </c>
      <c r="H67" s="59">
        <v>42</v>
      </c>
      <c r="I67" s="59">
        <v>52</v>
      </c>
      <c r="J67" s="59">
        <v>160</v>
      </c>
      <c r="K67" s="59">
        <v>1316</v>
      </c>
      <c r="L67" s="59">
        <v>420</v>
      </c>
      <c r="M67" s="61">
        <v>1.131663957531738</v>
      </c>
      <c r="N67" s="61">
        <v>0.72014979115655997</v>
      </c>
      <c r="O67" s="61">
        <v>0.89161402714621796</v>
      </c>
      <c r="P67" s="61">
        <v>2.7434277758345198</v>
      </c>
      <c r="Q67" s="61">
        <v>22.564693456238899</v>
      </c>
      <c r="R67" s="61">
        <v>7.2014979115656104</v>
      </c>
      <c r="S67" s="62">
        <v>19.939393939393938</v>
      </c>
    </row>
    <row r="68" spans="2:19" x14ac:dyDescent="0.35">
      <c r="B68" s="77"/>
      <c r="C68" s="78"/>
      <c r="D68" s="58" t="s">
        <v>109</v>
      </c>
      <c r="E68" s="59">
        <v>8001.12</v>
      </c>
      <c r="F68" s="59">
        <v>0</v>
      </c>
      <c r="G68" s="59">
        <v>95</v>
      </c>
      <c r="H68" s="59">
        <v>50</v>
      </c>
      <c r="I68" s="59">
        <v>73</v>
      </c>
      <c r="J68" s="59">
        <v>218</v>
      </c>
      <c r="K68" s="59">
        <v>1850</v>
      </c>
      <c r="L68" s="59">
        <v>564</v>
      </c>
      <c r="M68" s="61">
        <v>1.1873337732717399</v>
      </c>
      <c r="N68" s="61">
        <v>0.62491251224828503</v>
      </c>
      <c r="O68" s="61">
        <v>0.91237226788249604</v>
      </c>
      <c r="P68" s="61">
        <v>2.7246185534025198</v>
      </c>
      <c r="Q68" s="61">
        <v>23.1217629531866</v>
      </c>
      <c r="R68" s="61">
        <v>7.0490131381606602</v>
      </c>
      <c r="S68" s="62">
        <v>19.473684210526315</v>
      </c>
    </row>
    <row r="69" spans="2:19" x14ac:dyDescent="0.35">
      <c r="B69" s="79"/>
      <c r="C69" s="80"/>
      <c r="D69" s="63" t="s">
        <v>16</v>
      </c>
      <c r="E69" s="64">
        <v>12171.04</v>
      </c>
      <c r="F69" s="64">
        <v>0</v>
      </c>
      <c r="G69" s="64">
        <v>112</v>
      </c>
      <c r="H69" s="64">
        <v>64</v>
      </c>
      <c r="I69" s="64">
        <v>99</v>
      </c>
      <c r="J69" s="64">
        <v>275</v>
      </c>
      <c r="K69" s="84">
        <v>2111</v>
      </c>
      <c r="L69" s="84">
        <v>779</v>
      </c>
      <c r="M69" s="67">
        <v>0.92021717125241598</v>
      </c>
      <c r="N69" s="67">
        <v>0.52583838357280899</v>
      </c>
      <c r="O69" s="67">
        <v>0.81340624958918895</v>
      </c>
      <c r="P69" s="68">
        <v>2.2594618044144101</v>
      </c>
      <c r="Q69" s="67">
        <v>17.344450433159398</v>
      </c>
      <c r="R69" s="67">
        <v>6.4004390750502802</v>
      </c>
      <c r="S69" s="69">
        <v>18.848214285714285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tabColor rgb="FFDB9B99"/>
  </sheetPr>
  <dimension ref="A1:AB46"/>
  <sheetViews>
    <sheetView tabSelected="1" topLeftCell="A4" zoomScale="90" zoomScaleNormal="90" workbookViewId="0">
      <selection activeCell="T20" sqref="T20:V20"/>
    </sheetView>
  </sheetViews>
  <sheetFormatPr defaultRowHeight="14.5" x14ac:dyDescent="0.35"/>
  <cols>
    <col min="1" max="1" width="4.7265625" customWidth="1"/>
    <col min="3" max="3" width="20.7265625" customWidth="1"/>
    <col min="9" max="10" width="4.7265625" customWidth="1"/>
    <col min="12" max="12" width="20.7265625" customWidth="1"/>
    <col min="18" max="19" width="4.7265625" customWidth="1"/>
    <col min="21" max="21" width="20.7265625" customWidth="1"/>
    <col min="27" max="27" width="4.7265625" customWidth="1"/>
  </cols>
  <sheetData>
    <row r="1" spans="1:28" s="5" customFormat="1" ht="13" x14ac:dyDescent="0.3">
      <c r="A1" s="88"/>
      <c r="B1" s="88"/>
      <c r="C1" s="88"/>
      <c r="D1" s="88"/>
      <c r="E1" s="88"/>
      <c r="F1" s="88"/>
      <c r="G1" s="88"/>
      <c r="H1" s="88"/>
      <c r="I1" s="88"/>
      <c r="J1" s="89"/>
      <c r="K1" s="89"/>
      <c r="L1" s="89"/>
      <c r="M1" s="89"/>
      <c r="N1" s="89"/>
      <c r="O1" s="89"/>
      <c r="P1" s="89"/>
      <c r="Q1" s="89"/>
      <c r="R1" s="89"/>
      <c r="S1" s="88"/>
      <c r="T1" s="88"/>
      <c r="U1" s="88"/>
      <c r="V1" s="88"/>
      <c r="W1" s="88"/>
      <c r="X1" s="88"/>
      <c r="Y1" s="88"/>
      <c r="Z1" s="88"/>
      <c r="AA1" s="88"/>
    </row>
    <row r="2" spans="1:28" s="5" customFormat="1" ht="15" customHeight="1" x14ac:dyDescent="0.3">
      <c r="A2" s="88"/>
      <c r="B2" s="207" t="s">
        <v>29</v>
      </c>
      <c r="C2" s="208"/>
      <c r="D2" s="208"/>
      <c r="E2" s="208"/>
      <c r="F2" s="208"/>
      <c r="G2" s="208"/>
      <c r="H2" s="209"/>
      <c r="I2" s="88"/>
      <c r="J2" s="89"/>
      <c r="K2" s="207" t="s">
        <v>30</v>
      </c>
      <c r="L2" s="208"/>
      <c r="M2" s="208"/>
      <c r="N2" s="208"/>
      <c r="O2" s="208"/>
      <c r="P2" s="208"/>
      <c r="Q2" s="209"/>
      <c r="R2" s="89"/>
      <c r="S2" s="88"/>
      <c r="T2" s="207" t="s">
        <v>31</v>
      </c>
      <c r="U2" s="208"/>
      <c r="V2" s="208"/>
      <c r="W2" s="208"/>
      <c r="X2" s="208"/>
      <c r="Y2" s="208"/>
      <c r="Z2" s="209"/>
      <c r="AA2" s="88"/>
    </row>
    <row r="3" spans="1:28" s="5" customFormat="1" ht="15" customHeight="1" x14ac:dyDescent="0.3">
      <c r="A3" s="88"/>
      <c r="B3" s="205" t="s">
        <v>82</v>
      </c>
      <c r="C3" s="205"/>
      <c r="D3" s="207" t="s">
        <v>33</v>
      </c>
      <c r="E3" s="208"/>
      <c r="F3" s="208"/>
      <c r="G3" s="208"/>
      <c r="H3" s="209"/>
      <c r="I3" s="88"/>
      <c r="J3" s="89"/>
      <c r="K3" s="205" t="s">
        <v>83</v>
      </c>
      <c r="L3" s="205"/>
      <c r="M3" s="207" t="s">
        <v>33</v>
      </c>
      <c r="N3" s="208"/>
      <c r="O3" s="208"/>
      <c r="P3" s="208"/>
      <c r="Q3" s="209"/>
      <c r="R3" s="89"/>
      <c r="S3" s="88"/>
      <c r="T3" s="205" t="s">
        <v>84</v>
      </c>
      <c r="U3" s="205"/>
      <c r="V3" s="207" t="s">
        <v>33</v>
      </c>
      <c r="W3" s="208"/>
      <c r="X3" s="208"/>
      <c r="Y3" s="208"/>
      <c r="Z3" s="209"/>
      <c r="AA3" s="88"/>
    </row>
    <row r="4" spans="1:28" s="5" customFormat="1" ht="15" customHeight="1" x14ac:dyDescent="0.3">
      <c r="A4" s="88"/>
      <c r="B4" s="206"/>
      <c r="C4" s="206"/>
      <c r="D4" s="129">
        <v>2020</v>
      </c>
      <c r="E4" s="129">
        <v>2021</v>
      </c>
      <c r="F4" s="129">
        <v>2022</v>
      </c>
      <c r="G4" s="129">
        <v>2023</v>
      </c>
      <c r="H4" s="129">
        <v>2024</v>
      </c>
      <c r="I4" s="88"/>
      <c r="J4" s="92"/>
      <c r="K4" s="206"/>
      <c r="L4" s="206"/>
      <c r="M4" s="129">
        <v>2020</v>
      </c>
      <c r="N4" s="129">
        <v>2021</v>
      </c>
      <c r="O4" s="129">
        <v>2022</v>
      </c>
      <c r="P4" s="129">
        <v>2023</v>
      </c>
      <c r="Q4" s="129">
        <v>2024</v>
      </c>
      <c r="R4" s="89"/>
      <c r="S4" s="97"/>
      <c r="T4" s="206"/>
      <c r="U4" s="206"/>
      <c r="V4" s="129">
        <v>2020</v>
      </c>
      <c r="W4" s="129">
        <v>2021</v>
      </c>
      <c r="X4" s="129">
        <v>2022</v>
      </c>
      <c r="Y4" s="129">
        <v>2023</v>
      </c>
      <c r="Z4" s="129">
        <v>2024</v>
      </c>
      <c r="AA4" s="88"/>
    </row>
    <row r="5" spans="1:28" s="5" customFormat="1" ht="13.5" customHeight="1" x14ac:dyDescent="0.3">
      <c r="A5" s="88"/>
      <c r="B5" s="203" t="s">
        <v>36</v>
      </c>
      <c r="C5" s="113" t="s">
        <v>74</v>
      </c>
      <c r="D5" s="105">
        <f>IFERROR(VLOOKUP($C5,'Distribution (large) tables'!$D$57:$S$66,13,FALSE),"-")</f>
        <v>1.6047297297297298</v>
      </c>
      <c r="E5" s="105">
        <f>IFERROR(VLOOKUP($C5,'Distribution (large) tables'!$D$45:$S$51,13,FALSE),"-")</f>
        <v>6.756756756756757</v>
      </c>
      <c r="F5" s="105">
        <f>IFERROR(VLOOKUP($C5,'Distribution (large) tables'!$D$31:$S$39,13,FALSE),"-")</f>
        <v>0.92724679029957202</v>
      </c>
      <c r="G5" s="105">
        <f>IFERROR(VLOOKUP($C5,'Distribution (large) tables'!$D$18:$S$25,13,FALSE),"-")</f>
        <v>0.57061340941512129</v>
      </c>
      <c r="H5" s="105">
        <f>IFERROR(VLOOKUP($C5,'Distribution (large) tables'!$D$3:$S$12,13,FALSE),"-")</f>
        <v>1.1612903225806452</v>
      </c>
      <c r="I5" s="88"/>
      <c r="J5" s="89"/>
      <c r="K5" s="203" t="s">
        <v>36</v>
      </c>
      <c r="L5" s="113" t="str">
        <f>C5</f>
        <v>D60</v>
      </c>
      <c r="M5" s="105">
        <f>IFERROR(VLOOKUP($L5,'Distribution (large) tables'!$D$57:$S$66,10,FALSE),"-")</f>
        <v>0.42229729729729731</v>
      </c>
      <c r="N5" s="105">
        <f>IFERROR(VLOOKUP($L5,'Distribution (large) tables'!$D$45:$S$51,10,FALSE),"-")</f>
        <v>1.6216216216216217</v>
      </c>
      <c r="O5" s="105">
        <f>IFERROR(VLOOKUP($L5,'Distribution (large) tables'!$D$31:$S$39,10,FALSE),"-")</f>
        <v>0</v>
      </c>
      <c r="P5" s="105">
        <f>IFERROR(VLOOKUP($L5,'Distribution (large) tables'!$D$18:$S$25,10,FALSE),"-")</f>
        <v>0.14265335235378032</v>
      </c>
      <c r="Q5" s="105">
        <f>IFERROR(VLOOKUP($L5,'Distribution (large) tables'!$D$3:$S$12,10,FALSE),"-")</f>
        <v>0.64516129032258063</v>
      </c>
      <c r="R5" s="8"/>
      <c r="S5" s="88"/>
      <c r="T5" s="203" t="s">
        <v>36</v>
      </c>
      <c r="U5" s="113" t="str">
        <f t="shared" ref="U5:U13" si="0">L5</f>
        <v>D60</v>
      </c>
      <c r="V5" s="105">
        <f>IFERROR(VLOOKUP($U5,'Distribution (large) tables'!$D$57:$S$66,14,FALSE),"-")</f>
        <v>8.2770270270270263</v>
      </c>
      <c r="W5" s="105">
        <f>IFERROR(VLOOKUP($U5,'Distribution (large) tables'!$D$45:$S$51,14,FALSE),"-")</f>
        <v>41.621621621621621</v>
      </c>
      <c r="X5" s="105">
        <f>IFERROR(VLOOKUP($U5,'Distribution (large) tables'!$D$31:$S$39,14,FALSE),"-")</f>
        <v>0</v>
      </c>
      <c r="Y5" s="105">
        <f>IFERROR(VLOOKUP($U5,'Distribution (large) tables'!$D$18:$S$25,14,FALSE),"-")</f>
        <v>0.28530670470756064</v>
      </c>
      <c r="Z5" s="105">
        <f>IFERROR(VLOOKUP($U5,'Distribution (large) tables'!$D$3:$S$12,14,FALSE),"-")</f>
        <v>9.5483870967741939</v>
      </c>
      <c r="AA5" s="88"/>
      <c r="AB5" s="8"/>
    </row>
    <row r="6" spans="1:28" s="5" customFormat="1" ht="13.5" customHeight="1" x14ac:dyDescent="0.3">
      <c r="A6" s="88"/>
      <c r="B6" s="203"/>
      <c r="C6" s="113" t="s">
        <v>75</v>
      </c>
      <c r="D6" s="105">
        <f>IFERROR(VLOOKUP($C6,'Distribution (large) tables'!$D$57:$S$66,13,FALSE),"-")</f>
        <v>4.805491990846682</v>
      </c>
      <c r="E6" s="105">
        <f>IFERROR(VLOOKUP($C6,'Distribution (large) tables'!$D$45:$S$51,13,FALSE),"-")</f>
        <v>6.4748201438848918</v>
      </c>
      <c r="F6" s="105">
        <f>IFERROR(VLOOKUP($C6,'Distribution (large) tables'!$D$31:$S$39,13,FALSE),"-")</f>
        <v>4.2918454935622314</v>
      </c>
      <c r="G6" s="105">
        <f>IFERROR(VLOOKUP($C6,'Distribution (large) tables'!$D$18:$S$25,13,FALSE),"-")</f>
        <v>3.4416826003824093</v>
      </c>
      <c r="H6" s="105">
        <f>IFERROR(VLOOKUP($C6,'Distribution (large) tables'!$D$3:$S$12,13,FALSE),"-")</f>
        <v>2.9411764705882355</v>
      </c>
      <c r="I6" s="88"/>
      <c r="J6" s="89"/>
      <c r="K6" s="203"/>
      <c r="L6" s="113" t="str">
        <f t="shared" ref="L6:L13" si="1">C6</f>
        <v>D75</v>
      </c>
      <c r="M6" s="105">
        <f>IFERROR(VLOOKUP($L6,'Distribution (large) tables'!$D$57:$S$66,10,FALSE),"-")</f>
        <v>1.6018306636155606</v>
      </c>
      <c r="N6" s="105">
        <f>IFERROR(VLOOKUP($L6,'Distribution (large) tables'!$D$45:$S$51,10,FALSE),"-")</f>
        <v>1.4388489208633093</v>
      </c>
      <c r="O6" s="105">
        <f>IFERROR(VLOOKUP($L6,'Distribution (large) tables'!$D$31:$S$39,10,FALSE),"-")</f>
        <v>1.7167381974248928</v>
      </c>
      <c r="P6" s="105">
        <f>IFERROR(VLOOKUP($L6,'Distribution (large) tables'!$D$18:$S$25,10,FALSE),"-")</f>
        <v>1.7208413001912046</v>
      </c>
      <c r="Q6" s="105">
        <f>IFERROR(VLOOKUP($L6,'Distribution (large) tables'!$D$3:$S$12,10,FALSE),"-")</f>
        <v>1.680672268907563</v>
      </c>
      <c r="R6" s="8"/>
      <c r="S6" s="88"/>
      <c r="T6" s="203"/>
      <c r="U6" s="113" t="str">
        <f t="shared" si="0"/>
        <v>D75</v>
      </c>
      <c r="V6" s="105">
        <f>IFERROR(VLOOKUP($U6,'Distribution (large) tables'!$D$57:$S$66,14,FALSE),"-")</f>
        <v>38.215102974828376</v>
      </c>
      <c r="W6" s="105">
        <f>IFERROR(VLOOKUP($U6,'Distribution (large) tables'!$D$45:$S$51,14,FALSE),"-")</f>
        <v>18.225419664268586</v>
      </c>
      <c r="X6" s="105">
        <f>IFERROR(VLOOKUP($U6,'Distribution (large) tables'!$D$31:$S$39,14,FALSE),"-")</f>
        <v>12.231759656652361</v>
      </c>
      <c r="Y6" s="105">
        <f>IFERROR(VLOOKUP($U6,'Distribution (large) tables'!$D$18:$S$25,14,FALSE),"-")</f>
        <v>7.4569789674952203</v>
      </c>
      <c r="Z6" s="105">
        <f>IFERROR(VLOOKUP($U6,'Distribution (large) tables'!$D$3:$S$12,14,FALSE),"-")</f>
        <v>32.563025210084035</v>
      </c>
      <c r="AA6" s="88"/>
      <c r="AB6" s="8"/>
    </row>
    <row r="7" spans="1:28" s="5" customFormat="1" ht="13.5" customHeight="1" x14ac:dyDescent="0.3">
      <c r="A7" s="88"/>
      <c r="B7" s="203"/>
      <c r="C7" s="113" t="s">
        <v>67</v>
      </c>
      <c r="D7" s="105" t="str">
        <f>IFERROR(VLOOKUP($C7,'Distribution (large) tables'!$D$57:$S$66,13,FALSE),"-")</f>
        <v>-</v>
      </c>
      <c r="E7" s="105" t="str">
        <f>IFERROR(VLOOKUP($C7,'Distribution (large) tables'!$D$45:$S$51,13,FALSE),"-")</f>
        <v>-</v>
      </c>
      <c r="F7" s="105">
        <f>IFERROR(VLOOKUP($C7,'Distribution (large) tables'!$D$31:$S$39,13,FALSE),"-")</f>
        <v>0.65359477124183007</v>
      </c>
      <c r="G7" s="105">
        <f>IFERROR(VLOOKUP($C7,'Distribution (large) tables'!$D$18:$S$25,13,FALSE),"-")</f>
        <v>1.7361111111111112</v>
      </c>
      <c r="H7" s="105">
        <f>IFERROR(VLOOKUP($C7,'Distribution (large) tables'!$D$3:$S$12,13,FALSE),"-")</f>
        <v>0.21201413427561838</v>
      </c>
      <c r="I7" s="88"/>
      <c r="J7" s="89"/>
      <c r="K7" s="203"/>
      <c r="L7" s="113" t="str">
        <f t="shared" si="1"/>
        <v>D80</v>
      </c>
      <c r="M7" s="105" t="str">
        <f>IFERROR(VLOOKUP($L7,'Distribution (large) tables'!$D$57:$S$66,10,FALSE),"-")</f>
        <v>-</v>
      </c>
      <c r="N7" s="105" t="str">
        <f>IFERROR(VLOOKUP($L7,'Distribution (large) tables'!$D$45:$S$51,10,FALSE),"-")</f>
        <v>-</v>
      </c>
      <c r="O7" s="105">
        <f>IFERROR(VLOOKUP($L7,'Distribution (large) tables'!$D$31:$S$39,10,FALSE),"-")</f>
        <v>0.65359477124183007</v>
      </c>
      <c r="P7" s="105">
        <f>IFERROR(VLOOKUP($L7,'Distribution (large) tables'!$D$18:$S$25,10,FALSE),"-")</f>
        <v>1.0416666666666667</v>
      </c>
      <c r="Q7" s="105">
        <f>IFERROR(VLOOKUP($L7,'Distribution (large) tables'!$D$3:$S$12,10,FALSE),"-")</f>
        <v>0.21201413427561838</v>
      </c>
      <c r="R7" s="8"/>
      <c r="S7" s="88"/>
      <c r="T7" s="203"/>
      <c r="U7" s="113" t="str">
        <f t="shared" si="0"/>
        <v>D80</v>
      </c>
      <c r="V7" s="105" t="str">
        <f>IFERROR(VLOOKUP($U7,'Distribution (large) tables'!$D$57:$S$66,14,FALSE),"-")</f>
        <v>-</v>
      </c>
      <c r="W7" s="105" t="str">
        <f>IFERROR(VLOOKUP($U7,'Distribution (large) tables'!$D$45:$S$51,14,FALSE),"-")</f>
        <v>-</v>
      </c>
      <c r="X7" s="105">
        <f>IFERROR(VLOOKUP($U7,'Distribution (large) tables'!$D$31:$S$39,14,FALSE),"-")</f>
        <v>0</v>
      </c>
      <c r="Y7" s="105">
        <f>IFERROR(VLOOKUP($U7,'Distribution (large) tables'!$D$18:$S$25,14,FALSE),"-")</f>
        <v>8.6805555555555554</v>
      </c>
      <c r="Z7" s="105">
        <f>IFERROR(VLOOKUP($U7,'Distribution (large) tables'!$D$3:$S$12,14,FALSE),"-")</f>
        <v>2.8268551236749118</v>
      </c>
      <c r="AA7" s="88"/>
      <c r="AB7" s="8"/>
    </row>
    <row r="8" spans="1:28" s="5" customFormat="1" ht="13.5" customHeight="1" x14ac:dyDescent="0.3">
      <c r="A8" s="88"/>
      <c r="B8" s="203"/>
      <c r="C8" s="113" t="s">
        <v>68</v>
      </c>
      <c r="D8" s="105" t="str">
        <f>IFERROR(VLOOKUP($C8,'Distribution (large) tables'!$D$57:$S$66,13,FALSE),"-")</f>
        <v>-</v>
      </c>
      <c r="E8" s="105" t="str">
        <f>IFERROR(VLOOKUP($C8,'Distribution (large) tables'!$D$45:$S$51,13,FALSE),"-")</f>
        <v>-</v>
      </c>
      <c r="F8" s="105" t="str">
        <f>IFERROR(VLOOKUP($C8,'Distribution (large) tables'!$D$31:$S$39,13,FALSE),"-")</f>
        <v>-</v>
      </c>
      <c r="G8" s="105" t="str">
        <f>IFERROR(VLOOKUP($C8,'Distribution (large) tables'!$D$18:$S$25,13,FALSE),"-")</f>
        <v>-</v>
      </c>
      <c r="H8" s="105">
        <f>IFERROR(VLOOKUP($C8,'Distribution (large) tables'!$D$3:$S$12,13,FALSE),"-")</f>
        <v>0</v>
      </c>
      <c r="I8" s="88"/>
      <c r="J8" s="89"/>
      <c r="K8" s="203"/>
      <c r="L8" s="113" t="s">
        <v>68</v>
      </c>
      <c r="M8" s="105" t="str">
        <f>IFERROR(VLOOKUP($L8,'Distribution (large) tables'!$D$57:$S$66,10,FALSE),"-")</f>
        <v>-</v>
      </c>
      <c r="N8" s="105" t="str">
        <f>IFERROR(VLOOKUP($L8,'Distribution (large) tables'!$D$45:$S$51,10,FALSE),"-")</f>
        <v>-</v>
      </c>
      <c r="O8" s="105" t="str">
        <f>IFERROR(VLOOKUP($L8,'Distribution (large) tables'!$D$31:$S$39,10,FALSE),"-")</f>
        <v>-</v>
      </c>
      <c r="P8" s="105" t="str">
        <f>IFERROR(VLOOKUP($L8,'Distribution (large) tables'!$D$18:$S$25,10,FALSE),"-")</f>
        <v>-</v>
      </c>
      <c r="Q8" s="105">
        <f>IFERROR(VLOOKUP($L8,'Distribution (large) tables'!$D$3:$S$12,10,FALSE),"-")</f>
        <v>0</v>
      </c>
      <c r="R8" s="8"/>
      <c r="S8" s="88"/>
      <c r="T8" s="203"/>
      <c r="U8" s="113" t="s">
        <v>68</v>
      </c>
      <c r="V8" s="105" t="str">
        <f>IFERROR(VLOOKUP($U8,'Distribution (large) tables'!$D$57:$S$66,14,FALSE),"-")</f>
        <v>-</v>
      </c>
      <c r="W8" s="105" t="str">
        <f>IFERROR(VLOOKUP($U8,'Distribution (large) tables'!$D$45:$S$51,14,FALSE),"-")</f>
        <v>-</v>
      </c>
      <c r="X8" s="105" t="str">
        <f>IFERROR(VLOOKUP($U8,'Distribution (large) tables'!$D$31:$S$39,14,FALSE),"-")</f>
        <v>-</v>
      </c>
      <c r="Y8" s="105" t="str">
        <f>IFERROR(VLOOKUP($U8,'Distribution (large) tables'!$D$18:$S$25,14,FALSE),"-")</f>
        <v>-</v>
      </c>
      <c r="Z8" s="105">
        <f>IFERROR(VLOOKUP($U8,'Distribution (large) tables'!$D$3:$S$12,14,FALSE),"-")</f>
        <v>0</v>
      </c>
      <c r="AA8" s="88"/>
      <c r="AB8" s="8"/>
    </row>
    <row r="9" spans="1:28" s="5" customFormat="1" ht="13.5" customHeight="1" x14ac:dyDescent="0.3">
      <c r="A9" s="88"/>
      <c r="B9" s="203"/>
      <c r="C9" s="113" t="s">
        <v>76</v>
      </c>
      <c r="D9" s="105">
        <f>IFERROR(VLOOKUP($C9,'Distribution (large) tables'!$D$57:$S$66,13,FALSE),"-")</f>
        <v>7.7441077441077439</v>
      </c>
      <c r="E9" s="105">
        <f>IFERROR(VLOOKUP($C9,'Distribution (large) tables'!$D$45:$S$51,13,FALSE),"-")</f>
        <v>3.75</v>
      </c>
      <c r="F9" s="105">
        <f>IFERROR(VLOOKUP($C9,'Distribution (large) tables'!$D$31:$S$39,13,FALSE),"-")</f>
        <v>1.1385631333257429</v>
      </c>
      <c r="G9" s="105">
        <f>IFERROR(VLOOKUP($C9,'Distribution (large) tables'!$D$18:$S$25,13,FALSE),"-")</f>
        <v>1.2944983818770226</v>
      </c>
      <c r="H9" s="105">
        <f>IFERROR(VLOOKUP($C9,'Distribution (large) tables'!$D$3:$S$12,13,FALSE),"-")</f>
        <v>1.5438906043228937</v>
      </c>
      <c r="I9" s="88"/>
      <c r="J9" s="89"/>
      <c r="K9" s="203"/>
      <c r="L9" s="113" t="str">
        <f t="shared" si="1"/>
        <v>D120</v>
      </c>
      <c r="M9" s="105">
        <f>IFERROR(VLOOKUP($L9,'Distribution (large) tables'!$D$57:$S$66,10,FALSE),"-")</f>
        <v>5.0505050505050502</v>
      </c>
      <c r="N9" s="105">
        <f>IFERROR(VLOOKUP($L9,'Distribution (large) tables'!$D$45:$S$51,10,FALSE),"-")</f>
        <v>0.9375</v>
      </c>
      <c r="O9" s="105">
        <f>IFERROR(VLOOKUP($L9,'Distribution (large) tables'!$D$31:$S$39,10,FALSE),"-")</f>
        <v>1.1385631333257429</v>
      </c>
      <c r="P9" s="105">
        <f>IFERROR(VLOOKUP($L9,'Distribution (large) tables'!$D$18:$S$25,10,FALSE),"-")</f>
        <v>1.2944983818770226</v>
      </c>
      <c r="Q9" s="105">
        <f>IFERROR(VLOOKUP($L9,'Distribution (large) tables'!$D$3:$S$12,10,FALSE),"-")</f>
        <v>0.88222320247022501</v>
      </c>
      <c r="R9" s="8"/>
      <c r="S9" s="88"/>
      <c r="T9" s="203"/>
      <c r="U9" s="113" t="str">
        <f t="shared" si="0"/>
        <v>D120</v>
      </c>
      <c r="V9" s="105">
        <f>IFERROR(VLOOKUP($U9,'Distribution (large) tables'!$D$57:$S$66,14,FALSE),"-")</f>
        <v>172.39057239057237</v>
      </c>
      <c r="W9" s="105">
        <f>IFERROR(VLOOKUP($U9,'Distribution (large) tables'!$D$45:$S$51,14,FALSE),"-")</f>
        <v>38.125</v>
      </c>
      <c r="X9" s="105">
        <f>IFERROR(VLOOKUP($U9,'Distribution (large) tables'!$D$31:$S$39,14,FALSE),"-")</f>
        <v>8.8238642832745082</v>
      </c>
      <c r="Y9" s="105">
        <f>IFERROR(VLOOKUP($U9,'Distribution (large) tables'!$D$18:$S$25,14,FALSE),"-")</f>
        <v>54.368932038834949</v>
      </c>
      <c r="Z9" s="105">
        <f>IFERROR(VLOOKUP($U9,'Distribution (large) tables'!$D$3:$S$12,14,FALSE),"-")</f>
        <v>4.6316718129686807</v>
      </c>
      <c r="AA9" s="88"/>
      <c r="AB9" s="8"/>
    </row>
    <row r="10" spans="1:28" s="5" customFormat="1" ht="13.5" customHeight="1" x14ac:dyDescent="0.3">
      <c r="A10" s="88"/>
      <c r="B10" s="203"/>
      <c r="C10" s="113" t="s">
        <v>80</v>
      </c>
      <c r="D10" s="105">
        <f>IFERROR(VLOOKUP($C10,'Distribution (large) tables'!$D$57:$S$66,13,FALSE),"-")</f>
        <v>2.8888888888888888</v>
      </c>
      <c r="E10" s="105">
        <f>IFERROR(VLOOKUP($C10,'Distribution (large) tables'!$D$45:$S$51,13,FALSE),"-")</f>
        <v>4.838709677419355</v>
      </c>
      <c r="F10" s="105">
        <f>IFERROR(VLOOKUP($C10,'Distribution (large) tables'!$D$31:$S$39,13,FALSE),"-")</f>
        <v>3.7142857142857144</v>
      </c>
      <c r="G10" s="105" t="str">
        <f>IFERROR(VLOOKUP($C10,'Distribution (large) tables'!$D$18:$S$25,13,FALSE),"-")</f>
        <v>-</v>
      </c>
      <c r="H10" s="105">
        <f>IFERROR(VLOOKUP($C10,'Distribution (large) tables'!$D$3:$S$12,13,FALSE),"-")</f>
        <v>2.1212121212121211</v>
      </c>
      <c r="I10" s="88"/>
      <c r="J10" s="89"/>
      <c r="K10" s="203"/>
      <c r="L10" s="113" t="str">
        <f t="shared" si="1"/>
        <v>D125</v>
      </c>
      <c r="M10" s="105">
        <f>IFERROR(VLOOKUP($L10,'Distribution (large) tables'!$D$57:$S$66,10,FALSE),"-")</f>
        <v>1.5555555555555556</v>
      </c>
      <c r="N10" s="105">
        <f>IFERROR(VLOOKUP($L10,'Distribution (large) tables'!$D$45:$S$51,10,FALSE),"-")</f>
        <v>2.2580645161290325</v>
      </c>
      <c r="O10" s="105">
        <f>IFERROR(VLOOKUP($L10,'Distribution (large) tables'!$D$31:$S$39,10,FALSE),"-")</f>
        <v>1.1428571428571428</v>
      </c>
      <c r="P10" s="105" t="str">
        <f>IFERROR(VLOOKUP($L10,'Distribution (large) tables'!$D$18:$S$25,10,FALSE),"-")</f>
        <v>-</v>
      </c>
      <c r="Q10" s="105">
        <f>IFERROR(VLOOKUP($L10,'Distribution (large) tables'!$D$3:$S$12,10,FALSE),"-")</f>
        <v>0</v>
      </c>
      <c r="R10" s="8"/>
      <c r="S10" s="88"/>
      <c r="T10" s="203"/>
      <c r="U10" s="113" t="str">
        <f t="shared" si="0"/>
        <v>D125</v>
      </c>
      <c r="V10" s="105">
        <f>IFERROR(VLOOKUP($U10,'Distribution (large) tables'!$D$57:$S$66,14,FALSE),"-")</f>
        <v>7.333333333333333</v>
      </c>
      <c r="W10" s="105">
        <f>IFERROR(VLOOKUP($U10,'Distribution (large) tables'!$D$45:$S$51,14,FALSE),"-")</f>
        <v>17.741935483870968</v>
      </c>
      <c r="X10" s="105">
        <f>IFERROR(VLOOKUP($U10,'Distribution (large) tables'!$D$31:$S$39,14,FALSE),"-")</f>
        <v>5.7142857142857144</v>
      </c>
      <c r="Y10" s="105" t="str">
        <f>IFERROR(VLOOKUP($U10,'Distribution (large) tables'!$D$18:$S$25,14,FALSE),"-")</f>
        <v>-</v>
      </c>
      <c r="Z10" s="105">
        <f>IFERROR(VLOOKUP($U10,'Distribution (large) tables'!$D$3:$S$12,14,FALSE),"-")</f>
        <v>0</v>
      </c>
      <c r="AA10" s="88"/>
      <c r="AB10" s="8"/>
    </row>
    <row r="11" spans="1:28" s="5" customFormat="1" ht="13.5" customHeight="1" x14ac:dyDescent="0.3">
      <c r="A11" s="88"/>
      <c r="B11" s="203"/>
      <c r="C11" s="113" t="s">
        <v>69</v>
      </c>
      <c r="D11" s="105">
        <f>IFERROR(VLOOKUP($C11,'Distribution (large) tables'!$D$57:$S$66,13,FALSE),"-")</f>
        <v>3.19001386962552</v>
      </c>
      <c r="E11" s="105" t="str">
        <f>IFERROR(VLOOKUP($C11,'Distribution (large) tables'!$D$45:$S$51,13,FALSE),"-")</f>
        <v>-</v>
      </c>
      <c r="F11" s="105">
        <f>IFERROR(VLOOKUP($C11,'Distribution (large) tables'!$D$31:$S$39,13,FALSE),"-")</f>
        <v>1.854140914709518</v>
      </c>
      <c r="G11" s="105">
        <f>IFERROR(VLOOKUP($C11,'Distribution (large) tables'!$D$18:$S$25,13,FALSE),"-")</f>
        <v>2.9921259842519685</v>
      </c>
      <c r="H11" s="105">
        <f>IFERROR(VLOOKUP($C11,'Distribution (large) tables'!$D$3:$S$12,13,FALSE),"-")</f>
        <v>5.8679706601466997</v>
      </c>
      <c r="I11" s="88"/>
      <c r="J11" s="89"/>
      <c r="K11" s="203"/>
      <c r="L11" s="113" t="str">
        <f t="shared" si="1"/>
        <v>D140</v>
      </c>
      <c r="M11" s="105">
        <f>IFERROR(VLOOKUP($L11,'Distribution (large) tables'!$D$57:$S$66,10,FALSE),"-")</f>
        <v>1.6643550624133148</v>
      </c>
      <c r="N11" s="105" t="str">
        <f>IFERROR(VLOOKUP($L11,'Distribution (large) tables'!$D$45:$S$51,10,FALSE),"-")</f>
        <v>-</v>
      </c>
      <c r="O11" s="105">
        <f>IFERROR(VLOOKUP($L11,'Distribution (large) tables'!$D$31:$S$39,10,FALSE),"-")</f>
        <v>0.49443757725587145</v>
      </c>
      <c r="P11" s="105">
        <f>IFERROR(VLOOKUP($L11,'Distribution (large) tables'!$D$18:$S$25,10,FALSE),"-")</f>
        <v>1.5748031496062993</v>
      </c>
      <c r="Q11" s="105">
        <f>IFERROR(VLOOKUP($L11,'Distribution (large) tables'!$D$3:$S$12,10,FALSE),"-")</f>
        <v>1.1002444987775062</v>
      </c>
      <c r="R11" s="8"/>
      <c r="S11" s="88"/>
      <c r="T11" s="203"/>
      <c r="U11" s="113" t="str">
        <f t="shared" si="0"/>
        <v>D140</v>
      </c>
      <c r="V11" s="105">
        <f>IFERROR(VLOOKUP($U11,'Distribution (large) tables'!$D$57:$S$66,14,FALSE),"-")</f>
        <v>23.300970873786408</v>
      </c>
      <c r="W11" s="105" t="str">
        <f>IFERROR(VLOOKUP($U11,'Distribution (large) tables'!$D$45:$S$51,14,FALSE),"-")</f>
        <v>-</v>
      </c>
      <c r="X11" s="105">
        <f>IFERROR(VLOOKUP($U11,'Distribution (large) tables'!$D$31:$S$39,14,FALSE),"-")</f>
        <v>4.573547589616811</v>
      </c>
      <c r="Y11" s="105">
        <f>IFERROR(VLOOKUP($U11,'Distribution (large) tables'!$D$18:$S$25,14,FALSE),"-")</f>
        <v>21.5748031496063</v>
      </c>
      <c r="Z11" s="105">
        <f>IFERROR(VLOOKUP($U11,'Distribution (large) tables'!$D$3:$S$12,14,FALSE),"-")</f>
        <v>7.1515892420537899</v>
      </c>
      <c r="AA11" s="88"/>
      <c r="AB11" s="8"/>
    </row>
    <row r="12" spans="1:28" s="5" customFormat="1" ht="13.5" customHeight="1" x14ac:dyDescent="0.3">
      <c r="A12" s="88"/>
      <c r="B12" s="203"/>
      <c r="C12" s="113" t="s">
        <v>77</v>
      </c>
      <c r="D12" s="105">
        <f>IFERROR(VLOOKUP($C12,'Distribution (large) tables'!$D$57:$S$66,13,FALSE),"-")</f>
        <v>2.5887095283001424</v>
      </c>
      <c r="E12" s="105">
        <f>IFERROR(VLOOKUP($C12,'Distribution (large) tables'!$D$45:$S$51,13,FALSE),"-")</f>
        <v>1.567398119122257</v>
      </c>
      <c r="F12" s="105">
        <f>IFERROR(VLOOKUP($C12,'Distribution (large) tables'!$D$31:$S$39,13,FALSE),"-")</f>
        <v>1.3910355486862442</v>
      </c>
      <c r="G12" s="105">
        <f>IFERROR(VLOOKUP($C12,'Distribution (large) tables'!$D$18:$S$25,13,FALSE),"-")</f>
        <v>1.3986013986013985</v>
      </c>
      <c r="H12" s="105">
        <f>IFERROR(VLOOKUP($C12,'Distribution (large) tables'!$D$3:$S$12,13,FALSE),"-")</f>
        <v>1.3360648436804132</v>
      </c>
      <c r="I12" s="88"/>
      <c r="J12" s="89"/>
      <c r="K12" s="203"/>
      <c r="L12" s="113" t="str">
        <f t="shared" si="1"/>
        <v>D165</v>
      </c>
      <c r="M12" s="105">
        <f>IFERROR(VLOOKUP($L12,'Distribution (large) tables'!$D$57:$S$66,10,FALSE),"-")</f>
        <v>0.55472347035003056</v>
      </c>
      <c r="N12" s="105">
        <f>IFERROR(VLOOKUP($L12,'Distribution (large) tables'!$D$45:$S$51,10,FALSE),"-")</f>
        <v>0.54858934169278994</v>
      </c>
      <c r="O12" s="105">
        <f>IFERROR(VLOOKUP($L12,'Distribution (large) tables'!$D$31:$S$39,10,FALSE),"-")</f>
        <v>0.54095826893353938</v>
      </c>
      <c r="P12" s="105">
        <f>IFERROR(VLOOKUP($L12,'Distribution (large) tables'!$D$18:$S$25,10,FALSE),"-")</f>
        <v>0.31080031080031079</v>
      </c>
      <c r="Q12" s="105">
        <f>IFERROR(VLOOKUP($L12,'Distribution (large) tables'!$D$3:$S$12,10,FALSE),"-")</f>
        <v>0.80163890620824796</v>
      </c>
      <c r="R12" s="8"/>
      <c r="S12" s="88"/>
      <c r="T12" s="203"/>
      <c r="U12" s="113" t="str">
        <f t="shared" si="0"/>
        <v>D165</v>
      </c>
      <c r="V12" s="105">
        <f>IFERROR(VLOOKUP($U12,'Distribution (large) tables'!$D$57:$S$66,14,FALSE),"-")</f>
        <v>18.583236256726025</v>
      </c>
      <c r="W12" s="105">
        <f>IFERROR(VLOOKUP($U12,'Distribution (large) tables'!$D$45:$S$51,14,FALSE),"-")</f>
        <v>33.934169278996869</v>
      </c>
      <c r="X12" s="105">
        <f>IFERROR(VLOOKUP($U12,'Distribution (large) tables'!$D$31:$S$39,14,FALSE),"-")</f>
        <v>14.37403400309119</v>
      </c>
      <c r="Y12" s="105">
        <f>IFERROR(VLOOKUP($U12,'Distribution (large) tables'!$D$18:$S$25,14,FALSE),"-")</f>
        <v>3.1080031080031079</v>
      </c>
      <c r="Z12" s="105">
        <f>IFERROR(VLOOKUP($U12,'Distribution (large) tables'!$D$3:$S$12,14,FALSE),"-")</f>
        <v>14.696713280484547</v>
      </c>
      <c r="AA12" s="88"/>
      <c r="AB12" s="8"/>
    </row>
    <row r="13" spans="1:28" s="5" customFormat="1" ht="13.5" customHeight="1" x14ac:dyDescent="0.3">
      <c r="A13" s="88"/>
      <c r="B13" s="203"/>
      <c r="C13" s="113" t="s">
        <v>78</v>
      </c>
      <c r="D13" s="105">
        <f>IFERROR(VLOOKUP($C13,'Distribution (large) tables'!$D$57:$S$66,13,FALSE),"-")</f>
        <v>0.91533180778032042</v>
      </c>
      <c r="E13" s="105">
        <f>IFERROR(VLOOKUP($C13,'Distribution (large) tables'!$D$45:$S$51,13,FALSE),"-")</f>
        <v>1.1709601873536299</v>
      </c>
      <c r="F13" s="105">
        <f>IFERROR(VLOOKUP($C13,'Distribution (large) tables'!$D$31:$S$39,13,FALSE),"-")</f>
        <v>0.64377682403433478</v>
      </c>
      <c r="G13" s="105">
        <f>IFERROR(VLOOKUP($C13,'Distribution (large) tables'!$D$18:$S$25,13,FALSE),"-")</f>
        <v>1.3089005235602094</v>
      </c>
      <c r="H13" s="105">
        <f>IFERROR(VLOOKUP($C13,'Distribution (large) tables'!$D$3:$S$12,13,FALSE),"-")</f>
        <v>2.5</v>
      </c>
      <c r="I13" s="88"/>
      <c r="J13" s="89"/>
      <c r="K13" s="203"/>
      <c r="L13" s="113" t="str">
        <f t="shared" si="1"/>
        <v>D170</v>
      </c>
      <c r="M13" s="105">
        <f>IFERROR(VLOOKUP($L13,'Distribution (large) tables'!$D$57:$S$66,10,FALSE),"-")</f>
        <v>0.68649885583524028</v>
      </c>
      <c r="N13" s="105">
        <f>IFERROR(VLOOKUP($L13,'Distribution (large) tables'!$D$45:$S$51,10,FALSE),"-")</f>
        <v>1.1709601873536299</v>
      </c>
      <c r="O13" s="105">
        <f>IFERROR(VLOOKUP($L13,'Distribution (large) tables'!$D$31:$S$39,10,FALSE),"-")</f>
        <v>0.42918454935622319</v>
      </c>
      <c r="P13" s="105">
        <f>IFERROR(VLOOKUP($L13,'Distribution (large) tables'!$D$18:$S$25,10,FALSE),"-")</f>
        <v>0.52356020942408377</v>
      </c>
      <c r="Q13" s="105">
        <f>IFERROR(VLOOKUP($L13,'Distribution (large) tables'!$D$3:$S$12,10,FALSE),"-")</f>
        <v>1.75</v>
      </c>
      <c r="R13" s="8"/>
      <c r="S13" s="88"/>
      <c r="T13" s="203"/>
      <c r="U13" s="113" t="str">
        <f t="shared" si="0"/>
        <v>D170</v>
      </c>
      <c r="V13" s="105">
        <f>IFERROR(VLOOKUP($U13,'Distribution (large) tables'!$D$57:$S$66,14,FALSE),"-")</f>
        <v>3.4324942791762014</v>
      </c>
      <c r="W13" s="105">
        <f>IFERROR(VLOOKUP($U13,'Distribution (large) tables'!$D$45:$S$51,14,FALSE),"-")</f>
        <v>7.7283372365339584</v>
      </c>
      <c r="X13" s="105">
        <f>IFERROR(VLOOKUP($U13,'Distribution (large) tables'!$D$31:$S$39,14,FALSE),"-")</f>
        <v>1.9313304721030042</v>
      </c>
      <c r="Y13" s="105">
        <f>IFERROR(VLOOKUP($U13,'Distribution (large) tables'!$D$18:$S$25,14,FALSE),"-")</f>
        <v>1.0471204188481675</v>
      </c>
      <c r="Z13" s="105">
        <f>IFERROR(VLOOKUP($U13,'Distribution (large) tables'!$D$3:$S$12,14,FALSE),"-")</f>
        <v>22.75</v>
      </c>
      <c r="AA13" s="88"/>
      <c r="AB13" s="8"/>
    </row>
    <row r="14" spans="1:28" s="5" customFormat="1" ht="13.5" customHeight="1" x14ac:dyDescent="0.3">
      <c r="A14" s="88"/>
      <c r="B14" s="203"/>
      <c r="C14" s="113" t="s">
        <v>79</v>
      </c>
      <c r="D14" s="105">
        <f>IFERROR(VLOOKUP($C14,'Distribution (large) tables'!$D$57:$S$66,13,FALSE),"-")</f>
        <v>5.1063829787234045</v>
      </c>
      <c r="E14" s="105">
        <f>IFERROR(VLOOKUP($C14,'Distribution (large) tables'!$D$45:$S$51,13,FALSE),"-")</f>
        <v>10.25</v>
      </c>
      <c r="F14" s="105">
        <f>IFERROR(VLOOKUP($C14,'Distribution (large) tables'!$D$31:$S$39,13,FALSE),"-")</f>
        <v>4.3032786885245899</v>
      </c>
      <c r="G14" s="105">
        <f>IFERROR(VLOOKUP($C14,'Distribution (large) tables'!$D$18:$S$25,13,FALSE),"-")</f>
        <v>3.4482758620689653</v>
      </c>
      <c r="H14" s="105">
        <f>IFERROR(VLOOKUP($C14,'Distribution (large) tables'!$D$3:$S$12,13,FALSE),"-")</f>
        <v>1.7578125</v>
      </c>
      <c r="I14" s="88"/>
      <c r="J14" s="89"/>
      <c r="K14" s="203"/>
      <c r="L14" s="113" t="str">
        <f t="shared" ref="L14:L15" si="2">C14</f>
        <v>D180</v>
      </c>
      <c r="M14" s="105">
        <f>IFERROR(VLOOKUP($L14,'Distribution (large) tables'!$D$57:$S$66,10,FALSE),"-")</f>
        <v>1.7021276595744681</v>
      </c>
      <c r="N14" s="105">
        <f>IFERROR(VLOOKUP($L14,'Distribution (large) tables'!$D$45:$S$51,10,FALSE),"-")</f>
        <v>4.75</v>
      </c>
      <c r="O14" s="105">
        <f>IFERROR(VLOOKUP($L14,'Distribution (large) tables'!$D$31:$S$39,10,FALSE),"-")</f>
        <v>2.0491803278688523</v>
      </c>
      <c r="P14" s="105">
        <f>IFERROR(VLOOKUP($L14,'Distribution (large) tables'!$D$18:$S$25,10,FALSE),"-")</f>
        <v>1.6227180527383367</v>
      </c>
      <c r="Q14" s="105">
        <f>IFERROR(VLOOKUP($L14,'Distribution (large) tables'!$D$3:$S$12,10,FALSE),"-")</f>
        <v>1.171875</v>
      </c>
      <c r="R14" s="8"/>
      <c r="S14" s="88"/>
      <c r="T14" s="203"/>
      <c r="U14" s="113" t="str">
        <f t="shared" ref="U14:U15" si="3">L14</f>
        <v>D180</v>
      </c>
      <c r="V14" s="105">
        <f>IFERROR(VLOOKUP($U14,'Distribution (large) tables'!$D$57:$S$66,14,FALSE),"-")</f>
        <v>10.780141843971631</v>
      </c>
      <c r="W14" s="105">
        <f>IFERROR(VLOOKUP($U14,'Distribution (large) tables'!$D$45:$S$51,14,FALSE),"-")</f>
        <v>1.25</v>
      </c>
      <c r="X14" s="105">
        <f>IFERROR(VLOOKUP($U14,'Distribution (large) tables'!$D$31:$S$39,14,FALSE),"-")</f>
        <v>0</v>
      </c>
      <c r="Y14" s="105">
        <f>IFERROR(VLOOKUP($U14,'Distribution (large) tables'!$D$18:$S$25,14,FALSE),"-")</f>
        <v>0</v>
      </c>
      <c r="Z14" s="105">
        <f>IFERROR(VLOOKUP($U14,'Distribution (large) tables'!$D$3:$S$12,14,FALSE),"-")</f>
        <v>0</v>
      </c>
      <c r="AA14" s="88"/>
      <c r="AB14" s="8"/>
    </row>
    <row r="15" spans="1:28" s="5" customFormat="1" ht="13.5" customHeight="1" x14ac:dyDescent="0.3">
      <c r="A15" s="88"/>
      <c r="B15" s="203"/>
      <c r="C15" s="113" t="s">
        <v>81</v>
      </c>
      <c r="D15" s="105">
        <f>IFERROR(VLOOKUP($C15,'Distribution (large) tables'!$D$57:$S$66,13,FALSE),"-")</f>
        <v>0.34662045060658581</v>
      </c>
      <c r="E15" s="105" t="str">
        <f>IFERROR(VLOOKUP($C15,'Distribution (large) tables'!$D$45:$S$51,13,FALSE),"-")</f>
        <v>-</v>
      </c>
      <c r="F15" s="105" t="str">
        <f>IFERROR(VLOOKUP($C15,'Distribution (large) tables'!$D$31:$S$39,13,FALSE),"-")</f>
        <v>-</v>
      </c>
      <c r="G15" s="105" t="str">
        <f>IFERROR(VLOOKUP($C15,'Distribution (large) tables'!$D$18:$S$25,13,FALSE),"-")</f>
        <v>-</v>
      </c>
      <c r="H15" s="105" t="str">
        <f>IFERROR(VLOOKUP($C15,'Distribution (large) tables'!$D$3:$S$12,13,FALSE),"-")</f>
        <v>-</v>
      </c>
      <c r="I15" s="88"/>
      <c r="J15" s="89"/>
      <c r="K15" s="203"/>
      <c r="L15" s="113" t="str">
        <f t="shared" si="2"/>
        <v>D185</v>
      </c>
      <c r="M15" s="105">
        <f>IFERROR(VLOOKUP($L15,'Distribution (large) tables'!$D$57:$S$66,10,FALSE),"-")</f>
        <v>0.1733102253032929</v>
      </c>
      <c r="N15" s="105" t="str">
        <f>IFERROR(VLOOKUP($L15,'Distribution (large) tables'!$D$45:$S$51,10,FALSE),"-")</f>
        <v>-</v>
      </c>
      <c r="O15" s="105" t="str">
        <f>IFERROR(VLOOKUP($L15,'Distribution (large) tables'!$D$31:$S$39,10,FALSE),"-")</f>
        <v>-</v>
      </c>
      <c r="P15" s="105" t="str">
        <f>IFERROR(VLOOKUP($L15,'Distribution (large) tables'!$D$18:$S$25,10,FALSE),"-")</f>
        <v>-</v>
      </c>
      <c r="Q15" s="105" t="str">
        <f>IFERROR(VLOOKUP($L15,'Distribution (large) tables'!$D$3:$S$12,10,FALSE),"-")</f>
        <v>-</v>
      </c>
      <c r="R15" s="8"/>
      <c r="S15" s="88"/>
      <c r="T15" s="203"/>
      <c r="U15" s="113" t="str">
        <f t="shared" si="3"/>
        <v>D185</v>
      </c>
      <c r="V15" s="105">
        <f>IFERROR(VLOOKUP($U15,'Distribution (large) tables'!$D$57:$S$66,14,FALSE),"-")</f>
        <v>10.745233968804159</v>
      </c>
      <c r="W15" s="105" t="str">
        <f>IFERROR(VLOOKUP($U15,'Distribution (large) tables'!$D$45:$S$51,14,FALSE),"-")</f>
        <v>-</v>
      </c>
      <c r="X15" s="105" t="str">
        <f>IFERROR(VLOOKUP($U15,'Distribution (large) tables'!$D$31:$S$39,14,FALSE),"-")</f>
        <v>-</v>
      </c>
      <c r="Y15" s="105" t="str">
        <f>IFERROR(VLOOKUP($U15,'Distribution (large) tables'!$D$18:$S$25,14,FALSE),"-")</f>
        <v>-</v>
      </c>
      <c r="Z15" s="105" t="str">
        <f>IFERROR(VLOOKUP($U15,'Distribution (large) tables'!$D$3:$S$12,14,FALSE),"-")</f>
        <v>-</v>
      </c>
      <c r="AA15" s="88"/>
      <c r="AB15" s="8"/>
    </row>
    <row r="16" spans="1:28" s="5" customFormat="1" ht="15" customHeight="1" x14ac:dyDescent="0.3">
      <c r="A16" s="88"/>
      <c r="B16" s="204" t="s">
        <v>120</v>
      </c>
      <c r="C16" s="204"/>
      <c r="D16" s="117">
        <f>'Distribution (large) tables'!$P67</f>
        <v>2.7434277758345198</v>
      </c>
      <c r="E16" s="117">
        <f>'Distribution (large) tables'!$P52</f>
        <v>4.1193181818181799</v>
      </c>
      <c r="F16" s="117">
        <f>'Distribution (large) tables'!$P40</f>
        <v>1.8373924535426276</v>
      </c>
      <c r="G16" s="117">
        <f>'Distribution (large) tables'!$P26</f>
        <v>1.775891874901776</v>
      </c>
      <c r="H16" s="117">
        <f>'Distribution (large) tables'!$P13</f>
        <v>1.7818038383591086</v>
      </c>
      <c r="I16" s="88"/>
      <c r="J16" s="89"/>
      <c r="K16" s="204" t="s">
        <v>120</v>
      </c>
      <c r="L16" s="204"/>
      <c r="M16" s="117">
        <f>'Distribution (large) tables'!$M67</f>
        <v>1.131663957531738</v>
      </c>
      <c r="N16" s="117">
        <f>'Distribution (large) tables'!$M52</f>
        <v>1.5056818181818181</v>
      </c>
      <c r="O16" s="117">
        <f>'Distribution (large) tables'!$M40</f>
        <v>0.69112927151603432</v>
      </c>
      <c r="P16" s="117">
        <f>'Distribution (large) tables'!$M26</f>
        <v>0.77007700770077003</v>
      </c>
      <c r="Q16" s="117">
        <f>'Distribution (large) tables'!$M13</f>
        <v>0.7616871370084739</v>
      </c>
      <c r="R16" s="89"/>
      <c r="S16" s="88"/>
      <c r="T16" s="204" t="s">
        <v>120</v>
      </c>
      <c r="U16" s="204"/>
      <c r="V16" s="117">
        <f>'Distribution (large) tables'!$Q67</f>
        <v>22.564693456238899</v>
      </c>
      <c r="W16" s="117">
        <f>'Distribution (large) tables'!$Q52</f>
        <v>24.943181818181799</v>
      </c>
      <c r="X16" s="117">
        <f>'Distribution (large) tables'!$Q40</f>
        <v>5.7313159101329667</v>
      </c>
      <c r="Y16" s="117">
        <f>'Distribution (large) tables'!$Q26</f>
        <v>7.5750432186075747</v>
      </c>
      <c r="Z16" s="117">
        <f>'Distribution (large) tables'!$Q13</f>
        <v>9.228655758218741</v>
      </c>
      <c r="AA16" s="88"/>
      <c r="AB16" s="6"/>
    </row>
    <row r="17" spans="1:28" s="5" customFormat="1" ht="15" customHeight="1" x14ac:dyDescent="0.3">
      <c r="A17" s="88"/>
      <c r="B17" s="204" t="s">
        <v>15</v>
      </c>
      <c r="C17" s="204"/>
      <c r="D17" s="117">
        <f>'Distribution (large) tables'!$P68</f>
        <v>2.7246185534025198</v>
      </c>
      <c r="E17" s="117">
        <f>'Distribution (large) tables'!$P53</f>
        <v>4.1265926839293101</v>
      </c>
      <c r="F17" s="117">
        <f>'Distribution (large) tables'!$P41</f>
        <v>1.901017852172876</v>
      </c>
      <c r="G17" s="117">
        <f>'Distribution (large) tables'!$P27</f>
        <v>2.1019509125235998</v>
      </c>
      <c r="H17" s="117">
        <f>'Distribution (large) tables'!$P14</f>
        <v>1.9852941176470589</v>
      </c>
      <c r="I17" s="88"/>
      <c r="J17" s="89"/>
      <c r="K17" s="204" t="s">
        <v>15</v>
      </c>
      <c r="L17" s="204"/>
      <c r="M17" s="117">
        <f>'Distribution (large) tables'!$M68</f>
        <v>1.1873337732717399</v>
      </c>
      <c r="N17" s="117">
        <f>'Distribution (large) tables'!$M53</f>
        <v>1.7427044800657601</v>
      </c>
      <c r="O17" s="117">
        <f>'Distribution (large) tables'!$M41</f>
        <v>0.85732177647012042</v>
      </c>
      <c r="P17" s="117">
        <f>'Distribution (large) tables'!$M27</f>
        <v>0.94398993077407178</v>
      </c>
      <c r="Q17" s="117">
        <f>'Distribution (large) tables'!$M14</f>
        <v>0.99789915966386555</v>
      </c>
      <c r="R17" s="89"/>
      <c r="S17" s="88"/>
      <c r="T17" s="204" t="s">
        <v>15</v>
      </c>
      <c r="U17" s="204"/>
      <c r="V17" s="117">
        <f>'Distribution (large) tables'!$Q68</f>
        <v>23.1217629531866</v>
      </c>
      <c r="W17" s="117">
        <f>'Distribution (large) tables'!$Q53</f>
        <v>20.0863131935882</v>
      </c>
      <c r="X17" s="117">
        <f>'Distribution (large) tables'!$Q41</f>
        <v>6.8709991650431403</v>
      </c>
      <c r="Y17" s="117">
        <f>'Distribution (large) tables'!$Q27</f>
        <v>8.6217747010698549</v>
      </c>
      <c r="Z17" s="117">
        <f>'Distribution (large) tables'!$Q14</f>
        <v>10.819327731092438</v>
      </c>
      <c r="AA17" s="88"/>
      <c r="AB17" s="6"/>
    </row>
    <row r="18" spans="1:28" s="5" customFormat="1" ht="15" customHeight="1" x14ac:dyDescent="0.3">
      <c r="A18" s="88"/>
      <c r="B18" s="204" t="s">
        <v>17</v>
      </c>
      <c r="C18" s="204"/>
      <c r="D18" s="117">
        <f>'Distribution (large) tables'!$P69</f>
        <v>2.2594618044144101</v>
      </c>
      <c r="E18" s="117">
        <f>'Distribution (large) tables'!$P54</f>
        <v>3.6798943330608598</v>
      </c>
      <c r="F18" s="117">
        <f>'Distribution (large) tables'!$P42</f>
        <v>1.6668514093645379</v>
      </c>
      <c r="G18" s="117">
        <f>'Distribution (large) tables'!$P28</f>
        <v>1.8646727739368363</v>
      </c>
      <c r="H18" s="117">
        <f>'Distribution (large) tables'!$P15</f>
        <v>1.6817799268785087</v>
      </c>
      <c r="I18" s="88"/>
      <c r="J18" s="89"/>
      <c r="K18" s="204" t="s">
        <v>17</v>
      </c>
      <c r="L18" s="204"/>
      <c r="M18" s="117">
        <f>'Distribution (large) tables'!$M69</f>
        <v>0.92021717125241598</v>
      </c>
      <c r="N18" s="117">
        <f>'Distribution (large) tables'!$M54</f>
        <v>1.36401416612122</v>
      </c>
      <c r="O18" s="117">
        <f>'Distribution (large) tables'!$M42</f>
        <v>0.74174887716721938</v>
      </c>
      <c r="P18" s="117">
        <f>'Distribution (large) tables'!$M28</f>
        <v>0.84030318138784477</v>
      </c>
      <c r="Q18" s="117">
        <f>'Distribution (large) tables'!$M15</f>
        <v>0.82651577603003634</v>
      </c>
      <c r="R18" s="89"/>
      <c r="S18" s="88"/>
      <c r="T18" s="204" t="s">
        <v>17</v>
      </c>
      <c r="U18" s="204"/>
      <c r="V18" s="117">
        <f>'Distribution (large) tables'!$Q69</f>
        <v>17.344450433159398</v>
      </c>
      <c r="W18" s="117">
        <f>'Distribution (large) tables'!$Q54</f>
        <v>16.905434566081599</v>
      </c>
      <c r="X18" s="117">
        <f>'Distribution (large) tables'!$Q42</f>
        <v>6.7757509790668466</v>
      </c>
      <c r="Y18" s="117">
        <f>'Distribution (large) tables'!$Q28</f>
        <v>9.2033205580573476</v>
      </c>
      <c r="Z18" s="117">
        <f>'Distribution (large) tables'!$Q15</f>
        <v>9.2929121600594513</v>
      </c>
      <c r="AA18" s="88"/>
      <c r="AB18" s="121"/>
    </row>
    <row r="19" spans="1:28" s="5" customFormat="1" ht="15" customHeight="1" x14ac:dyDescent="0.3">
      <c r="A19" s="88"/>
      <c r="B19" s="88"/>
      <c r="C19" s="88"/>
      <c r="D19" s="88"/>
      <c r="E19" s="88"/>
      <c r="F19" s="88"/>
      <c r="G19" s="88"/>
      <c r="H19" s="88"/>
      <c r="I19" s="88"/>
      <c r="J19" s="89"/>
      <c r="K19" s="89"/>
      <c r="L19" s="89"/>
      <c r="M19" s="89"/>
      <c r="N19" s="89"/>
      <c r="O19" s="89"/>
      <c r="P19" s="89"/>
      <c r="Q19" s="89"/>
      <c r="R19" s="89"/>
      <c r="S19" s="88"/>
      <c r="T19" s="88"/>
      <c r="U19" s="88"/>
      <c r="V19" s="88"/>
      <c r="W19" s="88"/>
      <c r="X19" s="88"/>
      <c r="Y19" s="88"/>
      <c r="Z19" s="88"/>
      <c r="AA19" s="88"/>
    </row>
    <row r="20" spans="1:28" s="5" customFormat="1" ht="15" customHeight="1" x14ac:dyDescent="0.3">
      <c r="A20" s="88"/>
      <c r="B20" s="178" t="s">
        <v>37</v>
      </c>
      <c r="C20" s="178"/>
      <c r="D20" s="178"/>
      <c r="E20" s="95"/>
      <c r="F20" s="95"/>
      <c r="G20" s="88">
        <v>5</v>
      </c>
      <c r="H20" s="88"/>
      <c r="I20" s="88"/>
      <c r="J20" s="89"/>
      <c r="K20" s="202" t="s">
        <v>37</v>
      </c>
      <c r="L20" s="202"/>
      <c r="M20" s="202"/>
      <c r="N20" s="100"/>
      <c r="O20" s="100"/>
      <c r="P20" s="89">
        <v>8</v>
      </c>
      <c r="Q20" s="89"/>
      <c r="R20" s="89"/>
      <c r="S20" s="88"/>
      <c r="T20" s="178" t="s">
        <v>37</v>
      </c>
      <c r="U20" s="178"/>
      <c r="V20" s="178"/>
      <c r="W20" s="103"/>
      <c r="X20" s="103"/>
      <c r="Y20" s="88">
        <v>1</v>
      </c>
      <c r="Z20" s="88"/>
      <c r="AA20" s="88"/>
    </row>
    <row r="21" spans="1:28" s="5" customFormat="1" ht="13.5" hidden="1" customHeight="1" x14ac:dyDescent="0.3">
      <c r="A21" s="88"/>
      <c r="B21" s="88"/>
      <c r="C21" s="88"/>
      <c r="D21" s="88">
        <v>1</v>
      </c>
      <c r="E21" s="88">
        <v>2</v>
      </c>
      <c r="F21" s="88">
        <v>3</v>
      </c>
      <c r="G21" s="88">
        <v>4</v>
      </c>
      <c r="H21" s="88">
        <v>5</v>
      </c>
      <c r="I21" s="88"/>
      <c r="J21" s="89"/>
      <c r="K21" s="89"/>
      <c r="L21" s="89"/>
      <c r="M21" s="89">
        <v>1</v>
      </c>
      <c r="N21" s="89">
        <v>2</v>
      </c>
      <c r="O21" s="89">
        <v>3</v>
      </c>
      <c r="P21" s="89">
        <v>4</v>
      </c>
      <c r="Q21" s="89">
        <v>5</v>
      </c>
      <c r="R21" s="89"/>
      <c r="S21" s="88"/>
      <c r="T21" s="88"/>
      <c r="U21" s="88"/>
      <c r="V21" s="88">
        <v>1</v>
      </c>
      <c r="W21" s="88">
        <v>2</v>
      </c>
      <c r="X21" s="88">
        <v>3</v>
      </c>
      <c r="Y21" s="88">
        <v>4</v>
      </c>
      <c r="Z21" s="88">
        <v>5</v>
      </c>
      <c r="AA21" s="88"/>
    </row>
    <row r="22" spans="1:28" s="5" customFormat="1" ht="15" customHeight="1" x14ac:dyDescent="0.3">
      <c r="A22" s="88"/>
      <c r="B22" s="88"/>
      <c r="C22" s="88"/>
      <c r="D22" s="88"/>
      <c r="E22" s="88"/>
      <c r="F22" s="88"/>
      <c r="G22" s="88"/>
      <c r="H22" s="88"/>
      <c r="I22" s="88"/>
      <c r="J22" s="89"/>
      <c r="K22" s="89"/>
      <c r="L22" s="89"/>
      <c r="M22" s="89"/>
      <c r="N22" s="89"/>
      <c r="O22" s="89"/>
      <c r="P22" s="89"/>
      <c r="Q22" s="89"/>
      <c r="R22" s="89"/>
      <c r="S22" s="88"/>
      <c r="T22" s="88"/>
      <c r="U22" s="88"/>
      <c r="V22" s="88"/>
      <c r="W22" s="88"/>
      <c r="X22" s="88"/>
      <c r="Y22" s="88"/>
      <c r="Z22" s="88"/>
      <c r="AA22" s="88"/>
    </row>
    <row r="23" spans="1:28" s="5" customFormat="1" ht="15" customHeight="1" x14ac:dyDescent="0.3">
      <c r="A23" s="88"/>
      <c r="B23" s="196" t="s">
        <v>38</v>
      </c>
      <c r="C23" s="196"/>
      <c r="D23" s="112">
        <f>D4</f>
        <v>2020</v>
      </c>
      <c r="E23" s="112">
        <f>E4</f>
        <v>2021</v>
      </c>
      <c r="F23" s="112">
        <f>F4</f>
        <v>2022</v>
      </c>
      <c r="G23" s="112">
        <f t="shared" ref="G23:H23" si="4">G4</f>
        <v>2023</v>
      </c>
      <c r="H23" s="112">
        <f t="shared" si="4"/>
        <v>2024</v>
      </c>
      <c r="I23" s="88"/>
      <c r="J23" s="89"/>
      <c r="K23" s="196" t="s">
        <v>39</v>
      </c>
      <c r="L23" s="196"/>
      <c r="M23" s="112">
        <f>M4</f>
        <v>2020</v>
      </c>
      <c r="N23" s="112">
        <f>N4</f>
        <v>2021</v>
      </c>
      <c r="O23" s="112">
        <f>O4</f>
        <v>2022</v>
      </c>
      <c r="P23" s="112">
        <f t="shared" ref="P23:Q23" si="5">P4</f>
        <v>2023</v>
      </c>
      <c r="Q23" s="112">
        <f t="shared" si="5"/>
        <v>2024</v>
      </c>
      <c r="R23" s="89"/>
      <c r="S23" s="88"/>
      <c r="T23" s="196" t="s">
        <v>40</v>
      </c>
      <c r="U23" s="196"/>
      <c r="V23" s="112">
        <f>V4</f>
        <v>2020</v>
      </c>
      <c r="W23" s="112">
        <f>W4</f>
        <v>2021</v>
      </c>
      <c r="X23" s="112">
        <f>X4</f>
        <v>2022</v>
      </c>
      <c r="Y23" s="112">
        <f t="shared" ref="Y23:Z23" si="6">Y4</f>
        <v>2023</v>
      </c>
      <c r="Z23" s="112">
        <f t="shared" si="6"/>
        <v>2024</v>
      </c>
      <c r="AA23" s="88"/>
    </row>
    <row r="24" spans="1:28" s="5" customFormat="1" ht="13" x14ac:dyDescent="0.3">
      <c r="A24" s="88"/>
      <c r="B24" s="197" t="str">
        <f>INDEX($C$5:$C$15,$G$20,1)</f>
        <v>D120</v>
      </c>
      <c r="C24" s="197"/>
      <c r="D24" s="114">
        <f>INDEX($D$5:$H$15,$G$20,D$21)</f>
        <v>7.7441077441077439</v>
      </c>
      <c r="E24" s="114">
        <f>INDEX($D$5:$H$15,$G$20,E$21)</f>
        <v>3.75</v>
      </c>
      <c r="F24" s="114">
        <f>INDEX($D$5:$H$15,$G$20,F$21)</f>
        <v>1.1385631333257429</v>
      </c>
      <c r="G24" s="114">
        <f>INDEX($D$5:$H$15,$G$20,G$21)</f>
        <v>1.2944983818770226</v>
      </c>
      <c r="H24" s="114">
        <f>INDEX($D$5:$H$15,$G$20,H$21)</f>
        <v>1.5438906043228937</v>
      </c>
      <c r="I24" s="88"/>
      <c r="J24" s="89"/>
      <c r="K24" s="197" t="str">
        <f>INDEX($L$5:$L$15,$P$20,1)</f>
        <v>D165</v>
      </c>
      <c r="L24" s="197"/>
      <c r="M24" s="114">
        <f>INDEX($M$5:$Q$15,$P$20,M$21)</f>
        <v>0.55472347035003056</v>
      </c>
      <c r="N24" s="114">
        <f>INDEX($M$5:$Q$15,$P$20,N$21)</f>
        <v>0.54858934169278994</v>
      </c>
      <c r="O24" s="114">
        <f>INDEX($M$5:$Q$15,$P$20,O$21)</f>
        <v>0.54095826893353938</v>
      </c>
      <c r="P24" s="114">
        <f>INDEX($M$5:$Q$15,$P$20,P$21)</f>
        <v>0.31080031080031079</v>
      </c>
      <c r="Q24" s="114">
        <f>INDEX($M$5:$Q$15,$P$20,Q$21)</f>
        <v>0.80163890620824796</v>
      </c>
      <c r="R24" s="89"/>
      <c r="S24" s="88"/>
      <c r="T24" s="197" t="str">
        <f>INDEX($U$5:$U$15,$Y$20,1)</f>
        <v>D60</v>
      </c>
      <c r="U24" s="197"/>
      <c r="V24" s="114">
        <f>INDEX($V$5:$Z$15,$Y$20,V$21)</f>
        <v>8.2770270270270263</v>
      </c>
      <c r="W24" s="114">
        <f>INDEX($V$5:$Z$15,$Y$20,W$21)</f>
        <v>41.621621621621621</v>
      </c>
      <c r="X24" s="114">
        <f>INDEX($V$5:$Z$15,$Y$20,X$21)</f>
        <v>0</v>
      </c>
      <c r="Y24" s="114">
        <f>INDEX($V$5:$Z$15,$Y$20,Y$21)</f>
        <v>0.28530670470756064</v>
      </c>
      <c r="Z24" s="114">
        <f>INDEX($V$5:$Z$15,$Y$20,Z$21)</f>
        <v>9.5483870967741939</v>
      </c>
      <c r="AA24" s="88"/>
    </row>
    <row r="25" spans="1:28" s="5" customFormat="1" ht="15" customHeight="1" x14ac:dyDescent="0.3">
      <c r="A25" s="88"/>
      <c r="B25" s="210" t="s">
        <v>85</v>
      </c>
      <c r="C25" s="210"/>
      <c r="D25" s="117">
        <f t="shared" ref="D25:D27" si="7">D16</f>
        <v>2.7434277758345198</v>
      </c>
      <c r="E25" s="117">
        <f t="shared" ref="E25:H25" si="8">E16</f>
        <v>4.1193181818181799</v>
      </c>
      <c r="F25" s="117">
        <f t="shared" si="8"/>
        <v>1.8373924535426276</v>
      </c>
      <c r="G25" s="117">
        <f t="shared" si="8"/>
        <v>1.775891874901776</v>
      </c>
      <c r="H25" s="117">
        <f t="shared" si="8"/>
        <v>1.7818038383591086</v>
      </c>
      <c r="I25" s="88"/>
      <c r="J25" s="89"/>
      <c r="K25" s="210" t="s">
        <v>85</v>
      </c>
      <c r="L25" s="210"/>
      <c r="M25" s="117">
        <f t="shared" ref="M25:M27" si="9">M16</f>
        <v>1.131663957531738</v>
      </c>
      <c r="N25" s="117">
        <f t="shared" ref="N25:O25" si="10">N16</f>
        <v>1.5056818181818181</v>
      </c>
      <c r="O25" s="117">
        <f t="shared" si="10"/>
        <v>0.69112927151603432</v>
      </c>
      <c r="P25" s="117">
        <f t="shared" ref="P25:Q25" si="11">P16</f>
        <v>0.77007700770077003</v>
      </c>
      <c r="Q25" s="117">
        <f t="shared" si="11"/>
        <v>0.7616871370084739</v>
      </c>
      <c r="R25" s="89"/>
      <c r="S25" s="88"/>
      <c r="T25" s="210" t="s">
        <v>85</v>
      </c>
      <c r="U25" s="210"/>
      <c r="V25" s="117">
        <f t="shared" ref="V25:V27" si="12">V16</f>
        <v>22.564693456238899</v>
      </c>
      <c r="W25" s="117">
        <f t="shared" ref="W25:X25" si="13">W16</f>
        <v>24.943181818181799</v>
      </c>
      <c r="X25" s="117">
        <f t="shared" si="13"/>
        <v>5.7313159101329667</v>
      </c>
      <c r="Y25" s="117">
        <f t="shared" ref="Y25:Z25" si="14">Y16</f>
        <v>7.5750432186075747</v>
      </c>
      <c r="Z25" s="117">
        <f t="shared" si="14"/>
        <v>9.228655758218741</v>
      </c>
      <c r="AA25" s="88"/>
    </row>
    <row r="26" spans="1:28" s="5" customFormat="1" ht="15" customHeight="1" x14ac:dyDescent="0.3">
      <c r="A26" s="88"/>
      <c r="B26" s="204" t="s">
        <v>15</v>
      </c>
      <c r="C26" s="204"/>
      <c r="D26" s="117">
        <f t="shared" si="7"/>
        <v>2.7246185534025198</v>
      </c>
      <c r="E26" s="117">
        <f t="shared" ref="E26:H26" si="15">E17</f>
        <v>4.1265926839293101</v>
      </c>
      <c r="F26" s="117">
        <f t="shared" si="15"/>
        <v>1.901017852172876</v>
      </c>
      <c r="G26" s="117">
        <f t="shared" si="15"/>
        <v>2.1019509125235998</v>
      </c>
      <c r="H26" s="117">
        <f t="shared" si="15"/>
        <v>1.9852941176470589</v>
      </c>
      <c r="I26" s="88"/>
      <c r="J26" s="89"/>
      <c r="K26" s="204" t="s">
        <v>15</v>
      </c>
      <c r="L26" s="204"/>
      <c r="M26" s="117">
        <f t="shared" si="9"/>
        <v>1.1873337732717399</v>
      </c>
      <c r="N26" s="117">
        <f t="shared" ref="N26:O26" si="16">N17</f>
        <v>1.7427044800657601</v>
      </c>
      <c r="O26" s="117">
        <f t="shared" si="16"/>
        <v>0.85732177647012042</v>
      </c>
      <c r="P26" s="117">
        <f t="shared" ref="P26:Q26" si="17">P17</f>
        <v>0.94398993077407178</v>
      </c>
      <c r="Q26" s="117">
        <f t="shared" si="17"/>
        <v>0.99789915966386555</v>
      </c>
      <c r="R26" s="89"/>
      <c r="S26" s="88"/>
      <c r="T26" s="204" t="s">
        <v>15</v>
      </c>
      <c r="U26" s="204"/>
      <c r="V26" s="117">
        <f t="shared" si="12"/>
        <v>23.1217629531866</v>
      </c>
      <c r="W26" s="117">
        <f t="shared" ref="W26:X26" si="18">W17</f>
        <v>20.0863131935882</v>
      </c>
      <c r="X26" s="117">
        <f t="shared" si="18"/>
        <v>6.8709991650431403</v>
      </c>
      <c r="Y26" s="117">
        <f t="shared" ref="Y26:Z26" si="19">Y17</f>
        <v>8.6217747010698549</v>
      </c>
      <c r="Z26" s="117">
        <f t="shared" si="19"/>
        <v>10.819327731092438</v>
      </c>
      <c r="AA26" s="88"/>
    </row>
    <row r="27" spans="1:28" s="5" customFormat="1" ht="15" customHeight="1" x14ac:dyDescent="0.3">
      <c r="A27" s="88"/>
      <c r="B27" s="204" t="s">
        <v>17</v>
      </c>
      <c r="C27" s="204"/>
      <c r="D27" s="117">
        <f t="shared" si="7"/>
        <v>2.2594618044144101</v>
      </c>
      <c r="E27" s="117">
        <f t="shared" ref="E27:H27" si="20">E18</f>
        <v>3.6798943330608598</v>
      </c>
      <c r="F27" s="117">
        <f t="shared" si="20"/>
        <v>1.6668514093645379</v>
      </c>
      <c r="G27" s="117">
        <f t="shared" si="20"/>
        <v>1.8646727739368363</v>
      </c>
      <c r="H27" s="117">
        <f t="shared" si="20"/>
        <v>1.6817799268785087</v>
      </c>
      <c r="I27" s="88"/>
      <c r="J27" s="89"/>
      <c r="K27" s="204" t="s">
        <v>17</v>
      </c>
      <c r="L27" s="204"/>
      <c r="M27" s="117">
        <f t="shared" si="9"/>
        <v>0.92021717125241598</v>
      </c>
      <c r="N27" s="117">
        <f t="shared" ref="N27:O27" si="21">N18</f>
        <v>1.36401416612122</v>
      </c>
      <c r="O27" s="117">
        <f t="shared" si="21"/>
        <v>0.74174887716721938</v>
      </c>
      <c r="P27" s="117">
        <f t="shared" ref="P27:Q27" si="22">P18</f>
        <v>0.84030318138784477</v>
      </c>
      <c r="Q27" s="117">
        <f t="shared" si="22"/>
        <v>0.82651577603003634</v>
      </c>
      <c r="R27" s="89"/>
      <c r="S27" s="88"/>
      <c r="T27" s="204" t="s">
        <v>17</v>
      </c>
      <c r="U27" s="204"/>
      <c r="V27" s="117">
        <f t="shared" si="12"/>
        <v>17.344450433159398</v>
      </c>
      <c r="W27" s="117">
        <f t="shared" ref="W27:X27" si="23">W18</f>
        <v>16.905434566081599</v>
      </c>
      <c r="X27" s="117">
        <f t="shared" si="23"/>
        <v>6.7757509790668466</v>
      </c>
      <c r="Y27" s="117">
        <f t="shared" ref="Y27:Z27" si="24">Y18</f>
        <v>9.2033205580573476</v>
      </c>
      <c r="Z27" s="117">
        <f t="shared" si="24"/>
        <v>9.2929121600594513</v>
      </c>
      <c r="AA27" s="88"/>
    </row>
    <row r="28" spans="1:28" x14ac:dyDescent="0.35">
      <c r="A28" s="2"/>
      <c r="B28" s="2"/>
      <c r="C28" s="2"/>
      <c r="D28" s="2"/>
      <c r="E28" s="2"/>
      <c r="F28" s="2"/>
      <c r="G28" s="2"/>
      <c r="H28" s="2"/>
      <c r="I28" s="2"/>
      <c r="J28" s="1"/>
      <c r="K28" s="1"/>
      <c r="L28" s="1"/>
      <c r="M28" s="1"/>
      <c r="N28" s="1"/>
      <c r="O28" s="1"/>
      <c r="P28" s="1"/>
      <c r="Q28" s="1"/>
      <c r="R28" s="1"/>
      <c r="S28" s="2"/>
      <c r="T28" s="2"/>
      <c r="U28" s="2"/>
      <c r="V28" s="2"/>
      <c r="W28" s="2"/>
      <c r="X28" s="2"/>
      <c r="Y28" s="2"/>
      <c r="Z28" s="2"/>
      <c r="AA28" s="2"/>
    </row>
    <row r="29" spans="1:28" x14ac:dyDescent="0.35">
      <c r="A29" s="2"/>
      <c r="B29" s="2"/>
      <c r="C29" s="2"/>
      <c r="D29" s="2"/>
      <c r="E29" s="2"/>
      <c r="F29" s="2"/>
      <c r="G29" s="2"/>
      <c r="H29" s="2"/>
      <c r="I29" s="2"/>
      <c r="J29" s="1"/>
      <c r="K29" s="1"/>
      <c r="L29" s="1"/>
      <c r="M29" s="1"/>
      <c r="N29" s="1"/>
      <c r="O29" s="1"/>
      <c r="P29" s="1"/>
      <c r="Q29" s="1"/>
      <c r="R29" s="1"/>
      <c r="S29" s="2"/>
      <c r="T29" s="2"/>
      <c r="U29" s="2"/>
      <c r="V29" s="2"/>
      <c r="W29" s="2"/>
      <c r="X29" s="2"/>
      <c r="Y29" s="2"/>
      <c r="Z29" s="2"/>
      <c r="AA29" s="2"/>
    </row>
    <row r="30" spans="1:28" x14ac:dyDescent="0.35">
      <c r="A30" s="2"/>
      <c r="B30" s="2"/>
      <c r="C30" s="2"/>
      <c r="D30" s="2"/>
      <c r="E30" s="2"/>
      <c r="F30" s="2"/>
      <c r="G30" s="2"/>
      <c r="H30" s="2"/>
      <c r="I30" s="2"/>
      <c r="J30" s="1"/>
      <c r="K30" s="1"/>
      <c r="L30" s="1"/>
      <c r="M30" s="1"/>
      <c r="N30" s="1"/>
      <c r="O30" s="1"/>
      <c r="P30" s="1"/>
      <c r="Q30" s="1"/>
      <c r="R30" s="1"/>
      <c r="S30" s="2"/>
      <c r="T30" s="2"/>
      <c r="U30" s="2"/>
      <c r="V30" s="2"/>
      <c r="W30" s="2"/>
      <c r="X30" s="2"/>
      <c r="Y30" s="2"/>
      <c r="Z30" s="2"/>
      <c r="AA30" s="2"/>
    </row>
    <row r="31" spans="1:28" x14ac:dyDescent="0.35">
      <c r="A31" s="2"/>
      <c r="B31" s="2"/>
      <c r="C31" s="2"/>
      <c r="D31" s="2"/>
      <c r="E31" s="2"/>
      <c r="F31" s="2"/>
      <c r="G31" s="2"/>
      <c r="H31" s="2"/>
      <c r="I31" s="2"/>
      <c r="J31" s="1"/>
      <c r="K31" s="1"/>
      <c r="L31" s="1"/>
      <c r="M31" s="1"/>
      <c r="N31" s="1"/>
      <c r="O31" s="1"/>
      <c r="P31" s="1"/>
      <c r="Q31" s="1"/>
      <c r="R31" s="1"/>
      <c r="S31" s="2"/>
      <c r="T31" s="2"/>
      <c r="U31" s="2"/>
      <c r="V31" s="2"/>
      <c r="W31" s="2"/>
      <c r="X31" s="2"/>
      <c r="Y31" s="2"/>
      <c r="Z31" s="2"/>
      <c r="AA31" s="2"/>
    </row>
    <row r="32" spans="1:28" x14ac:dyDescent="0.35">
      <c r="A32" s="2"/>
      <c r="B32" s="2"/>
      <c r="C32" s="2"/>
      <c r="D32" s="2"/>
      <c r="E32" s="2"/>
      <c r="F32" s="2"/>
      <c r="G32" s="2"/>
      <c r="H32" s="2"/>
      <c r="I32" s="2"/>
      <c r="J32" s="1"/>
      <c r="K32" s="1"/>
      <c r="L32" s="1"/>
      <c r="M32" s="1"/>
      <c r="N32" s="1"/>
      <c r="O32" s="1"/>
      <c r="P32" s="1"/>
      <c r="Q32" s="1"/>
      <c r="R32" s="1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2"/>
      <c r="C33" s="2"/>
      <c r="D33" s="2"/>
      <c r="E33" s="2"/>
      <c r="F33" s="2"/>
      <c r="G33" s="2"/>
      <c r="H33" s="2"/>
      <c r="I33" s="2"/>
      <c r="J33" s="1"/>
      <c r="K33" s="1"/>
      <c r="L33" s="1"/>
      <c r="M33" s="1"/>
      <c r="N33" s="1"/>
      <c r="O33" s="1"/>
      <c r="P33" s="1"/>
      <c r="Q33" s="1"/>
      <c r="R33" s="1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2"/>
      <c r="C34" s="2"/>
      <c r="D34" s="2"/>
      <c r="E34" s="2"/>
      <c r="F34" s="2"/>
      <c r="G34" s="2"/>
      <c r="H34" s="2"/>
      <c r="I34" s="2"/>
      <c r="J34" s="1"/>
      <c r="K34" s="1"/>
      <c r="L34" s="1"/>
      <c r="M34" s="1"/>
      <c r="N34" s="1"/>
      <c r="O34" s="1"/>
      <c r="P34" s="1"/>
      <c r="Q34" s="1"/>
      <c r="R34" s="1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2"/>
      <c r="C35" s="2"/>
      <c r="D35" s="2"/>
      <c r="E35" s="2"/>
      <c r="F35" s="2"/>
      <c r="G35" s="2"/>
      <c r="H35" s="2"/>
      <c r="I35" s="2"/>
      <c r="J35" s="1"/>
      <c r="K35" s="1"/>
      <c r="L35" s="1"/>
      <c r="M35" s="1"/>
      <c r="N35" s="1"/>
      <c r="O35" s="1"/>
      <c r="P35" s="1"/>
      <c r="Q35" s="1"/>
      <c r="R35" s="1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2"/>
      <c r="C36" s="2"/>
      <c r="D36" s="2"/>
      <c r="E36" s="2"/>
      <c r="F36" s="2"/>
      <c r="G36" s="2"/>
      <c r="H36" s="2"/>
      <c r="I36" s="2"/>
      <c r="J36" s="1"/>
      <c r="K36" s="1"/>
      <c r="L36" s="1"/>
      <c r="M36" s="1"/>
      <c r="N36" s="1"/>
      <c r="O36" s="1"/>
      <c r="P36" s="1"/>
      <c r="Q36" s="1"/>
      <c r="R36" s="1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2"/>
      <c r="C37" s="2"/>
      <c r="D37" s="2"/>
      <c r="E37" s="2"/>
      <c r="F37" s="2"/>
      <c r="G37" s="2"/>
      <c r="H37" s="2"/>
      <c r="I37" s="2"/>
      <c r="J37" s="1"/>
      <c r="K37" s="1"/>
      <c r="L37" s="1"/>
      <c r="M37" s="1"/>
      <c r="N37" s="1"/>
      <c r="O37" s="1"/>
      <c r="P37" s="1"/>
      <c r="Q37" s="1"/>
      <c r="R37" s="1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2"/>
      <c r="C38" s="2"/>
      <c r="D38" s="2"/>
      <c r="E38" s="2"/>
      <c r="F38" s="2"/>
      <c r="G38" s="2"/>
      <c r="H38" s="2"/>
      <c r="I38" s="2"/>
      <c r="J38" s="1"/>
      <c r="K38" s="1"/>
      <c r="L38" s="1"/>
      <c r="M38" s="1"/>
      <c r="N38" s="1"/>
      <c r="O38" s="1"/>
      <c r="P38" s="1"/>
      <c r="Q38" s="1"/>
      <c r="R38" s="1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2"/>
      <c r="C39" s="2"/>
      <c r="D39" s="2"/>
      <c r="E39" s="2"/>
      <c r="F39" s="2"/>
      <c r="G39" s="2"/>
      <c r="H39" s="2"/>
      <c r="I39" s="2"/>
      <c r="J39" s="1"/>
      <c r="K39" s="1"/>
      <c r="L39" s="1"/>
      <c r="M39" s="1"/>
      <c r="N39" s="1"/>
      <c r="O39" s="1"/>
      <c r="P39" s="1"/>
      <c r="Q39" s="1"/>
      <c r="R39" s="1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2"/>
      <c r="C40" s="2"/>
      <c r="D40" s="2"/>
      <c r="E40" s="2"/>
      <c r="F40" s="2"/>
      <c r="G40" s="2"/>
      <c r="H40" s="2"/>
      <c r="I40" s="2"/>
      <c r="J40" s="1"/>
      <c r="K40" s="1"/>
      <c r="L40" s="1"/>
      <c r="M40" s="1"/>
      <c r="N40" s="1"/>
      <c r="O40" s="1"/>
      <c r="P40" s="1"/>
      <c r="Q40" s="1"/>
      <c r="R40" s="1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2"/>
      <c r="C41" s="2"/>
      <c r="D41" s="2"/>
      <c r="E41" s="2"/>
      <c r="F41" s="2"/>
      <c r="G41" s="2"/>
      <c r="H41" s="2"/>
      <c r="I41" s="2"/>
      <c r="J41" s="1"/>
      <c r="K41" s="1"/>
      <c r="L41" s="1"/>
      <c r="M41" s="1"/>
      <c r="N41" s="1"/>
      <c r="O41" s="1"/>
      <c r="P41" s="1"/>
      <c r="Q41" s="1"/>
      <c r="R41" s="1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2"/>
      <c r="C42" s="2"/>
      <c r="D42" s="2"/>
      <c r="E42" s="2"/>
      <c r="F42" s="2"/>
      <c r="G42" s="2"/>
      <c r="H42" s="2"/>
      <c r="I42" s="2"/>
      <c r="J42" s="1"/>
      <c r="K42" s="1"/>
      <c r="L42" s="1"/>
      <c r="M42" s="1"/>
      <c r="N42" s="1"/>
      <c r="O42" s="1"/>
      <c r="P42" s="1"/>
      <c r="Q42" s="1"/>
      <c r="R42" s="1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2"/>
      <c r="C43" s="2"/>
      <c r="D43" s="2"/>
      <c r="E43" s="2"/>
      <c r="F43" s="2"/>
      <c r="G43" s="2"/>
      <c r="H43" s="2"/>
      <c r="I43" s="2"/>
      <c r="J43" s="1"/>
      <c r="K43" s="1"/>
      <c r="L43" s="1"/>
      <c r="M43" s="1"/>
      <c r="N43" s="1"/>
      <c r="O43" s="1"/>
      <c r="P43" s="1"/>
      <c r="Q43" s="1"/>
      <c r="R43" s="1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2"/>
      <c r="C44" s="2"/>
      <c r="D44" s="2"/>
      <c r="E44" s="2"/>
      <c r="F44" s="2"/>
      <c r="G44" s="2"/>
      <c r="H44" s="2"/>
      <c r="I44" s="2"/>
      <c r="J44" s="1"/>
      <c r="K44" s="1"/>
      <c r="L44" s="1"/>
      <c r="M44" s="1"/>
      <c r="N44" s="1"/>
      <c r="O44" s="1"/>
      <c r="P44" s="1"/>
      <c r="Q44" s="1"/>
      <c r="R44" s="1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2"/>
      <c r="C45" s="2"/>
      <c r="D45" s="2"/>
      <c r="E45" s="2"/>
      <c r="F45" s="2"/>
      <c r="G45" s="2"/>
      <c r="H45" s="2"/>
      <c r="I45" s="2"/>
      <c r="J45" s="1"/>
      <c r="K45" s="1"/>
      <c r="L45" s="1"/>
      <c r="M45" s="1"/>
      <c r="N45" s="1"/>
      <c r="O45" s="1"/>
      <c r="P45" s="1"/>
      <c r="Q45" s="1"/>
      <c r="R45" s="1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2"/>
      <c r="C46" s="2"/>
      <c r="D46" s="2"/>
      <c r="E46" s="2"/>
      <c r="F46" s="2"/>
      <c r="G46" s="2"/>
      <c r="H46" s="2"/>
      <c r="I46" s="2"/>
      <c r="J46" s="1"/>
      <c r="K46" s="1"/>
      <c r="L46" s="1"/>
      <c r="M46" s="1"/>
      <c r="N46" s="1"/>
      <c r="O46" s="1"/>
      <c r="P46" s="1"/>
      <c r="Q46" s="1"/>
      <c r="R46" s="1"/>
      <c r="S46" s="2"/>
      <c r="T46" s="2"/>
      <c r="U46" s="2"/>
      <c r="V46" s="2"/>
      <c r="W46" s="2"/>
      <c r="X46" s="2"/>
      <c r="Y46" s="2"/>
      <c r="Z46" s="2"/>
      <c r="AA46" s="2"/>
    </row>
  </sheetData>
  <mergeCells count="39">
    <mergeCell ref="B3:C4"/>
    <mergeCell ref="K3:L4"/>
    <mergeCell ref="T3:U4"/>
    <mergeCell ref="B2:H2"/>
    <mergeCell ref="D3:H3"/>
    <mergeCell ref="K2:Q2"/>
    <mergeCell ref="M3:Q3"/>
    <mergeCell ref="T2:Z2"/>
    <mergeCell ref="V3:Z3"/>
    <mergeCell ref="B5:B15"/>
    <mergeCell ref="K5:K15"/>
    <mergeCell ref="T5:T15"/>
    <mergeCell ref="B16:C16"/>
    <mergeCell ref="K16:L16"/>
    <mergeCell ref="T16:U16"/>
    <mergeCell ref="B20:D20"/>
    <mergeCell ref="B17:C17"/>
    <mergeCell ref="K17:L17"/>
    <mergeCell ref="T17:U17"/>
    <mergeCell ref="B18:C18"/>
    <mergeCell ref="K18:L18"/>
    <mergeCell ref="T18:U18"/>
    <mergeCell ref="K20:M20"/>
    <mergeCell ref="T20:V20"/>
    <mergeCell ref="B23:C23"/>
    <mergeCell ref="B24:C24"/>
    <mergeCell ref="B25:C25"/>
    <mergeCell ref="B26:C26"/>
    <mergeCell ref="B27:C27"/>
    <mergeCell ref="K23:L23"/>
    <mergeCell ref="K24:L24"/>
    <mergeCell ref="K25:L25"/>
    <mergeCell ref="K26:L26"/>
    <mergeCell ref="K27:L27"/>
    <mergeCell ref="T23:U23"/>
    <mergeCell ref="T24:U24"/>
    <mergeCell ref="T25:U25"/>
    <mergeCell ref="T26:U26"/>
    <mergeCell ref="T27:U27"/>
  </mergeCells>
  <pageMargins left="0.7" right="0.7" top="0.75" bottom="0.75" header="0.3" footer="0.3"/>
  <pageSetup paperSize="9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4" name="Drop Down 1">
              <controlPr defaultSize="0" autoLine="0" autoPict="0">
                <anchor moveWithCells="1">
                  <from>
                    <xdr:col>15</xdr:col>
                    <xdr:colOff>0</xdr:colOff>
                    <xdr:row>18</xdr:row>
                    <xdr:rowOff>171450</xdr:rowOff>
                  </from>
                  <to>
                    <xdr:col>16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5" name="Drop Down 2">
              <controlPr defaultSize="0" autoLine="0" autoPict="0">
                <anchor moveWithCells="1">
                  <from>
                    <xdr:col>24</xdr:col>
                    <xdr:colOff>0</xdr:colOff>
                    <xdr:row>18</xdr:row>
                    <xdr:rowOff>171450</xdr:rowOff>
                  </from>
                  <to>
                    <xdr:col>25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6" name="Drop Down 3">
              <controlPr defaultSize="0" autoLine="0" autoPict="0">
                <anchor moveWithCells="1">
                  <from>
                    <xdr:col>6</xdr:col>
                    <xdr:colOff>0</xdr:colOff>
                    <xdr:row>19</xdr:row>
                    <xdr:rowOff>0</xdr:rowOff>
                  </from>
                  <to>
                    <xdr:col>7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75C0B61E77FB4794DB78E7976197F1" ma:contentTypeVersion="21" ma:contentTypeDescription="Create a new document." ma:contentTypeScope="" ma:versionID="3315a662c244827ef4b08ef994667200">
  <xsd:schema xmlns:xsd="http://www.w3.org/2001/XMLSchema" xmlns:xs="http://www.w3.org/2001/XMLSchema" xmlns:p="http://schemas.microsoft.com/office/2006/metadata/properties" xmlns:ns2="5f5abf06-34ba-4fcf-8754-5b64340556e4" xmlns:ns3="ea7a09f2-b8a1-4fbf-adfd-e286ce2b53cb" targetNamespace="http://schemas.microsoft.com/office/2006/metadata/properties" ma:root="true" ma:fieldsID="285478708868453d38f3e09fef08111a" ns2:_="" ns3:_="">
    <xsd:import namespace="5f5abf06-34ba-4fcf-8754-5b64340556e4"/>
    <xsd:import namespace="ea7a09f2-b8a1-4fbf-adfd-e286ce2b53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ArchiveProject" minOccurs="0"/>
                <xsd:element ref="ns2:MediaServiceObjectDetectorVersions" minOccurs="0"/>
                <xsd:element ref="ns2:Dat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5abf06-34ba-4fcf-8754-5b64340556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dbe3efed-c0ca-4f15-ac61-7d69f3171c2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Date" ma:index="26" nillable="true" ma:displayName="Date" ma:format="DateOnly" ma:internalName="Date">
      <xsd:simpleType>
        <xsd:restriction base="dms:DateTim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7a09f2-b8a1-4fbf-adfd-e286ce2b53cb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5aacad0-4e2b-4935-9afb-6cbf22aee123}" ma:internalName="TaxCatchAll" ma:showField="CatchAllData" ma:web="ea7a09f2-b8a1-4fbf-adfd-e286ce2b53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ArchiveProject" ma:index="24" nillable="true" ma:displayName="ArchiveProject" ma:default="no" ma:description="Set this to yes to Archive a Project" ma:format="Dropdown" ma:indexed="true" ma:internalName="ArchiveProject">
      <xsd:simpleType>
        <xsd:restriction base="dms:Choice">
          <xsd:enumeration value="no"/>
          <xsd:enumeration value="ye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f5abf06-34ba-4fcf-8754-5b64340556e4">
      <Terms xmlns="http://schemas.microsoft.com/office/infopath/2007/PartnerControls"/>
    </lcf76f155ced4ddcb4097134ff3c332f>
    <TaxCatchAll xmlns="ea7a09f2-b8a1-4fbf-adfd-e286ce2b53cb" xsi:nil="true"/>
    <ArchiveProject xmlns="ea7a09f2-b8a1-4fbf-adfd-e286ce2b53cb">no</ArchiveProject>
    <Date xmlns="5f5abf06-34ba-4fcf-8754-5b64340556e4" xsi:nil="true"/>
  </documentManagement>
</p:properties>
</file>

<file path=customXml/item3.xml>��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AD27FC-C6B9-4AD1-9E62-FA2307CA4D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5abf06-34ba-4fcf-8754-5b64340556e4"/>
    <ds:schemaRef ds:uri="ea7a09f2-b8a1-4fbf-adfd-e286ce2b53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8B5CA3E-073A-490F-874A-A6E1D9F0628C}">
  <ds:schemaRefs>
    <ds:schemaRef ds:uri="http://schemas.microsoft.com/office/2006/metadata/properties"/>
    <ds:schemaRef ds:uri="http://schemas.microsoft.com/office/infopath/2007/PartnerControls"/>
    <ds:schemaRef ds:uri="5f5abf06-34ba-4fcf-8754-5b64340556e4"/>
    <ds:schemaRef ds:uri="ea7a09f2-b8a1-4fbf-adfd-e286ce2b53cb"/>
  </ds:schemaRefs>
</ds:datastoreItem>
</file>

<file path=customXml/itemProps3.xml><?xml version="1.0" encoding="utf-8"?>
<ds:datastoreItem xmlns:ds="http://schemas.openxmlformats.org/officeDocument/2006/customXml" ds:itemID="{689C6899-8F66-4B6C-B172-850710CED136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F9360201-39DC-442B-875F-0F0F1F7CBAA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Industry Tables</vt:lpstr>
      <vt:lpstr>Generation tables</vt:lpstr>
      <vt:lpstr>Generation graphs</vt:lpstr>
      <vt:lpstr>Transmission tables</vt:lpstr>
      <vt:lpstr>Transmission graphs</vt:lpstr>
      <vt:lpstr>Distribution (small) tables</vt:lpstr>
      <vt:lpstr>Distribution (small) graphs</vt:lpstr>
      <vt:lpstr>Distribution (medium) tables</vt:lpstr>
      <vt:lpstr>Distribution (medium) graphs</vt:lpstr>
      <vt:lpstr>Distribution (large) tables</vt:lpstr>
      <vt:lpstr>Distribution (large) graphs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EEA</dc:creator>
  <cp:keywords/>
  <dc:description/>
  <cp:lastModifiedBy>Suzanne Thurlow</cp:lastModifiedBy>
  <cp:revision/>
  <dcterms:created xsi:type="dcterms:W3CDTF">2015-11-11T23:28:44Z</dcterms:created>
  <dcterms:modified xsi:type="dcterms:W3CDTF">2025-07-25T00:13:37Z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0x0101000175C0B61E77FB4794DB78E7976197F1</vt:lpwstr>
  </property>
  <property fmtid="{D5CDD505-2E9C-101B-9397-08002B2CF9AE}" pid="3" name="MediaServiceImageTags">
    <vt:lpwstr/>
  </property>
  <property fmtid="{D5CDD505-2E9C-101B-9397-08002B2CF9AE}" pid="4" name="Status">
    <vt:lpwstr>Active</vt:lpwstr>
  </property>
</Properties>
</file>