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harts/chart6.xml" ContentType="application/vnd.openxmlformats-officedocument.drawingml.chart+xml"/>
  <Override PartName="/xl/charts/style2.xml" ContentType="application/vnd.ms-office.chartstyle+xml"/>
  <Override PartName="/xl/charts/colors2.xml" ContentType="application/vnd.ms-office.chartcolorstyle+xml"/>
  <Override PartName="/xl/charts/chart7.xml" ContentType="application/vnd.openxmlformats-officedocument.drawingml.chart+xml"/>
  <Override PartName="/xl/charts/style3.xml" ContentType="application/vnd.ms-office.chartstyle+xml"/>
  <Override PartName="/xl/charts/colors3.xml" ContentType="application/vnd.ms-office.chartcolorstyle+xml"/>
  <Override PartName="/xl/charts/chart8.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5.xml" ContentType="application/vnd.ms-office.chartstyle+xml"/>
  <Override PartName="/xl/charts/colors5.xml" ContentType="application/vnd.ms-office.chartcolorstyle+xml"/>
  <Override PartName="/xl/charts/chart10.xml" ContentType="application/vnd.openxmlformats-officedocument.drawingml.chart+xml"/>
  <Override PartName="/xl/charts/style6.xml" ContentType="application/vnd.ms-office.chartstyle+xml"/>
  <Override PartName="/xl/charts/colors6.xml" ContentType="application/vnd.ms-office.chartcolorstyle+xml"/>
  <Override PartName="/xl/charts/chart11.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harts/chart12.xml" ContentType="application/vnd.openxmlformats-officedocument.drawingml.chart+xml"/>
  <Override PartName="/xl/charts/style8.xml" ContentType="application/vnd.ms-office.chartstyle+xml"/>
  <Override PartName="/xl/charts/colors8.xml" ContentType="application/vnd.ms-office.chartcolorstyle+xml"/>
  <Override PartName="/xl/charts/chart13.xml" ContentType="application/vnd.openxmlformats-officedocument.drawingml.chart+xml"/>
  <Override PartName="/xl/charts/style9.xml" ContentType="application/vnd.ms-office.chartstyle+xml"/>
  <Override PartName="/xl/charts/colors9.xml" ContentType="application/vnd.ms-office.chartcolorstyle+xml"/>
  <Override PartName="/xl/charts/chart14.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harts/chart15.xml" ContentType="application/vnd.openxmlformats-officedocument.drawingml.chart+xml"/>
  <Override PartName="/xl/charts/style11.xml" ContentType="application/vnd.ms-office.chartstyle+xml"/>
  <Override PartName="/xl/charts/colors11.xml" ContentType="application/vnd.ms-office.chartcolorstyle+xml"/>
  <Override PartName="/xl/charts/chart16.xml" ContentType="application/vnd.openxmlformats-officedocument.drawingml.chart+xml"/>
  <Override PartName="/xl/charts/style12.xml" ContentType="application/vnd.ms-office.chartstyle+xml"/>
  <Override PartName="/xl/charts/colors12.xml" ContentType="application/vnd.ms-office.chartcolorstyle+xml"/>
  <Override PartName="/xl/charts/chart17.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6.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harts/chart18.xml" ContentType="application/vnd.openxmlformats-officedocument.drawingml.chart+xml"/>
  <Override PartName="/xl/charts/style14.xml" ContentType="application/vnd.ms-office.chartstyle+xml"/>
  <Override PartName="/xl/charts/colors14.xml" ContentType="application/vnd.ms-office.chartcolorstyle+xml"/>
  <Override PartName="/xl/charts/chart19.xml" ContentType="application/vnd.openxmlformats-officedocument.drawingml.chart+xml"/>
  <Override PartName="/xl/charts/style15.xml" ContentType="application/vnd.ms-office.chartstyle+xml"/>
  <Override PartName="/xl/charts/colors15.xml" ContentType="application/vnd.ms-office.chartcolorstyle+xml"/>
  <Override PartName="/xl/charts/chart20.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aandcsvr\work\Electricity Engineers Association\2019 H&amp;S Statistics\04 Deliverables\2018-2019 Report\"/>
    </mc:Choice>
  </mc:AlternateContent>
  <xr:revisionPtr revIDLastSave="0" documentId="13_ncr:1_{7172714A-7B5D-46E6-AAF7-6193051A06C3}" xr6:coauthVersionLast="45" xr6:coauthVersionMax="45" xr10:uidLastSave="{00000000-0000-0000-0000-000000000000}"/>
  <bookViews>
    <workbookView xWindow="28680" yWindow="-120" windowWidth="29040" windowHeight="15840" tabRatio="782" xr2:uid="{00000000-000D-0000-FFFF-FFFF00000000}"/>
  </bookViews>
  <sheets>
    <sheet name="Contents" sheetId="1" r:id="rId1"/>
    <sheet name="All Industry - Data" sheetId="16" state="hidden" r:id="rId2"/>
    <sheet name="All Industry" sheetId="8" r:id="rId3"/>
    <sheet name="Generation tables" sheetId="2" r:id="rId4"/>
    <sheet name="Generation graphs" sheetId="17" r:id="rId5"/>
    <sheet name="Transmission tables" sheetId="3" r:id="rId6"/>
    <sheet name="Transmission graphs" sheetId="10" r:id="rId7"/>
    <sheet name="Distribution (small) tables" sheetId="4" r:id="rId8"/>
    <sheet name="Distribution (small) graphs" sheetId="18" r:id="rId9"/>
    <sheet name="Distribution (medium) tables" sheetId="5" r:id="rId10"/>
    <sheet name="Distribution (medium) graphs" sheetId="19" r:id="rId11"/>
    <sheet name="Distribution (large) tables" sheetId="6" r:id="rId12"/>
    <sheet name="Distribution (large) graphs" sheetId="20" r:id="rId13"/>
  </sheets>
  <externalReferences>
    <externalReference r:id="rId14"/>
    <externalReference r:id="rId15"/>
  </externalReferences>
  <definedNames>
    <definedName name="InputOrgGroupingByYear">[1]Input!$AR$2:$AR$1031</definedName>
    <definedName name="LTIFRBySector">OFFSET('[1]Tables by Sector'!$BS$3,0,0,COUNTA('[1]Tables by Sector'!$BS:$BS)-1,6)</definedName>
    <definedName name="LTISRBySector">OFFSET('[1]Tables by Sector'!$DS$4,0,0,COUNTA('[1]Tables by Sector'!$DS:$DS)-1,6)</definedName>
    <definedName name="MTIFRBySector">OFFSET('[1]Tables by Sector'!$BE$3,0,0,COUNTA('[1]Tables by Sector'!$BE:$BE)-1,6)</definedName>
    <definedName name="RWIFRBySector">OFFSET('[2]Tables by Sector'!$BK$3,0,0,COUNTA('[2]Tables by Sector'!$BK:$BK)-1,6)</definedName>
    <definedName name="RWISRBySector">OFFSET('[2]Tables by Sector'!$CW$4,0,0,COUNTA('[2]Tables by Sector'!$CW:$CW)-1,6)</definedName>
    <definedName name="TRIFRBySector">OFFSET('[1]Tables by Sector'!$BZ$3,0,0,COUNTA('[1]Tables by Sector'!$BZ:$BZ)-1,6)</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U6" i="20" l="1"/>
  <c r="E6" i="20"/>
  <c r="M6" i="20"/>
  <c r="W6" i="20"/>
  <c r="V6" i="20"/>
  <c r="T6" i="20"/>
  <c r="T7" i="20"/>
  <c r="U7" i="20"/>
  <c r="V7" i="20"/>
  <c r="W7" i="20"/>
  <c r="O6" i="20"/>
  <c r="N6" i="20"/>
  <c r="L6" i="20"/>
  <c r="G6" i="20"/>
  <c r="F6" i="20"/>
  <c r="D6" i="20"/>
  <c r="N8" i="19" l="1"/>
  <c r="M8" i="19"/>
  <c r="L8" i="19"/>
  <c r="F8" i="19"/>
  <c r="E8" i="19"/>
  <c r="D8" i="19"/>
  <c r="W18" i="18" l="1"/>
  <c r="W17" i="18"/>
  <c r="W16" i="18"/>
  <c r="M14" i="18"/>
  <c r="T13" i="18"/>
  <c r="L13" i="18"/>
  <c r="E13" i="18"/>
  <c r="D14" i="18"/>
  <c r="D13" i="18"/>
  <c r="W9" i="20"/>
  <c r="W10" i="20"/>
  <c r="W11" i="20"/>
  <c r="W12" i="20"/>
  <c r="W13" i="20"/>
  <c r="W5" i="20"/>
  <c r="W17" i="20"/>
  <c r="W16" i="20"/>
  <c r="W15" i="20"/>
  <c r="O16" i="20"/>
  <c r="O17" i="20"/>
  <c r="O15" i="20"/>
  <c r="O7" i="20"/>
  <c r="O9" i="20"/>
  <c r="O10" i="20"/>
  <c r="O11" i="20"/>
  <c r="O12" i="20"/>
  <c r="O13" i="20"/>
  <c r="O5" i="20"/>
  <c r="V17" i="20"/>
  <c r="V26" i="20" s="1"/>
  <c r="V16" i="20"/>
  <c r="V25" i="20" s="1"/>
  <c r="V15" i="20"/>
  <c r="V24" i="20" s="1"/>
  <c r="V14" i="20"/>
  <c r="V13" i="20"/>
  <c r="V12" i="20"/>
  <c r="V11" i="20"/>
  <c r="V10" i="20"/>
  <c r="V9" i="20"/>
  <c r="V8" i="20"/>
  <c r="V23" i="20"/>
  <c r="N17" i="20"/>
  <c r="N26" i="20" s="1"/>
  <c r="N16" i="20"/>
  <c r="N25" i="20" s="1"/>
  <c r="N15" i="20"/>
  <c r="N24" i="20" s="1"/>
  <c r="N14" i="20"/>
  <c r="N13" i="20"/>
  <c r="N12" i="20"/>
  <c r="N11" i="20"/>
  <c r="N10" i="20"/>
  <c r="N9" i="20"/>
  <c r="N8" i="20"/>
  <c r="N7" i="20"/>
  <c r="N23" i="20"/>
  <c r="G16" i="20"/>
  <c r="G17" i="20"/>
  <c r="G15" i="20"/>
  <c r="G7" i="20"/>
  <c r="G8" i="20"/>
  <c r="G9" i="20"/>
  <c r="G10" i="20"/>
  <c r="G11" i="20"/>
  <c r="G12" i="20"/>
  <c r="G13" i="20"/>
  <c r="G14" i="20"/>
  <c r="G5" i="20"/>
  <c r="F17" i="20"/>
  <c r="F26" i="20" s="1"/>
  <c r="F16" i="20"/>
  <c r="F25" i="20" s="1"/>
  <c r="F15" i="20"/>
  <c r="F24" i="20" s="1"/>
  <c r="F14" i="20"/>
  <c r="F13" i="20"/>
  <c r="F12" i="20"/>
  <c r="F11" i="20"/>
  <c r="F10" i="20"/>
  <c r="F9" i="20"/>
  <c r="F8" i="20"/>
  <c r="F7" i="20"/>
  <c r="F5" i="20"/>
  <c r="F23" i="20" s="1"/>
  <c r="W16" i="19" l="1"/>
  <c r="W15" i="19"/>
  <c r="W14" i="19"/>
  <c r="W6" i="19"/>
  <c r="W7" i="19"/>
  <c r="W9" i="19"/>
  <c r="W10" i="19"/>
  <c r="W11" i="19"/>
  <c r="W12" i="19"/>
  <c r="W13" i="19"/>
  <c r="W5" i="19"/>
  <c r="V16" i="19"/>
  <c r="V25" i="19" s="1"/>
  <c r="V15" i="19"/>
  <c r="V24" i="19" s="1"/>
  <c r="V14" i="19"/>
  <c r="V23" i="19" s="1"/>
  <c r="V13" i="19"/>
  <c r="V12" i="19"/>
  <c r="V11" i="19"/>
  <c r="V10" i="19"/>
  <c r="V8" i="19"/>
  <c r="V7" i="19"/>
  <c r="V6" i="19"/>
  <c r="V5" i="19"/>
  <c r="V22" i="19" s="1"/>
  <c r="O16" i="19"/>
  <c r="O15" i="19"/>
  <c r="O14" i="19"/>
  <c r="O7" i="19"/>
  <c r="O9" i="19"/>
  <c r="O10" i="19"/>
  <c r="O11" i="19"/>
  <c r="O12" i="19"/>
  <c r="O6" i="19"/>
  <c r="O5" i="19"/>
  <c r="N16" i="19"/>
  <c r="N25" i="19" s="1"/>
  <c r="N15" i="19"/>
  <c r="N24" i="19" s="1"/>
  <c r="N14" i="19"/>
  <c r="N23" i="19" s="1"/>
  <c r="N13" i="19"/>
  <c r="N12" i="19"/>
  <c r="N11" i="19"/>
  <c r="N10" i="19"/>
  <c r="N7" i="19"/>
  <c r="N6" i="19"/>
  <c r="N5" i="19"/>
  <c r="N22" i="19" s="1"/>
  <c r="G16" i="19"/>
  <c r="G15" i="19"/>
  <c r="G14" i="19"/>
  <c r="G9" i="19"/>
  <c r="G7" i="19"/>
  <c r="G10" i="19"/>
  <c r="G11" i="19"/>
  <c r="G12" i="19"/>
  <c r="G13" i="19"/>
  <c r="G6" i="19"/>
  <c r="G5" i="19"/>
  <c r="F16" i="19"/>
  <c r="F25" i="19" s="1"/>
  <c r="F15" i="19"/>
  <c r="F24" i="19" s="1"/>
  <c r="F14" i="19"/>
  <c r="F23" i="19" s="1"/>
  <c r="F6" i="19"/>
  <c r="F7" i="19"/>
  <c r="F22" i="19"/>
  <c r="F10" i="19"/>
  <c r="F11" i="19"/>
  <c r="F12" i="19"/>
  <c r="F13" i="19"/>
  <c r="F5" i="19"/>
  <c r="V15" i="17" l="1"/>
  <c r="N15" i="17"/>
  <c r="F15" i="17"/>
  <c r="W6" i="17"/>
  <c r="O6" i="17"/>
  <c r="G6" i="17"/>
  <c r="T18" i="18"/>
  <c r="T17" i="18"/>
  <c r="T16" i="18"/>
  <c r="O18" i="18"/>
  <c r="O17" i="18"/>
  <c r="O16" i="18"/>
  <c r="L18" i="18"/>
  <c r="L17" i="18"/>
  <c r="L16" i="18"/>
  <c r="G18" i="18"/>
  <c r="G17" i="18"/>
  <c r="G16" i="18"/>
  <c r="F18" i="18"/>
  <c r="F17" i="18"/>
  <c r="F16" i="18"/>
  <c r="E18" i="18"/>
  <c r="E17" i="18"/>
  <c r="E16" i="18"/>
  <c r="D18" i="18"/>
  <c r="D17" i="18"/>
  <c r="D16" i="18"/>
  <c r="M13" i="18"/>
  <c r="W6" i="18" l="1"/>
  <c r="W7" i="18"/>
  <c r="W8" i="18"/>
  <c r="W9" i="18"/>
  <c r="W10" i="18"/>
  <c r="W11" i="18"/>
  <c r="W12" i="18"/>
  <c r="W13" i="18"/>
  <c r="W14" i="18"/>
  <c r="W15" i="18"/>
  <c r="W5" i="18"/>
  <c r="V14" i="18"/>
  <c r="U14" i="18"/>
  <c r="T14" i="18"/>
  <c r="L14" i="18"/>
  <c r="N14" i="18"/>
  <c r="O6" i="18"/>
  <c r="O7" i="18"/>
  <c r="O8" i="18"/>
  <c r="O9" i="18"/>
  <c r="O10" i="18"/>
  <c r="O11" i="18"/>
  <c r="O12" i="18"/>
  <c r="O13" i="18"/>
  <c r="O14" i="18"/>
  <c r="O15" i="18"/>
  <c r="O5" i="18"/>
  <c r="G7" i="18"/>
  <c r="G8" i="18"/>
  <c r="G9" i="18"/>
  <c r="G10" i="18"/>
  <c r="G11" i="18"/>
  <c r="G12" i="18"/>
  <c r="G13" i="18"/>
  <c r="G14" i="18"/>
  <c r="G15" i="18"/>
  <c r="G6" i="18"/>
  <c r="G5" i="18"/>
  <c r="F14" i="18"/>
  <c r="E14" i="18"/>
  <c r="V18" i="18"/>
  <c r="U18" i="18"/>
  <c r="V17" i="18"/>
  <c r="U17" i="18"/>
  <c r="V16" i="18"/>
  <c r="U16" i="18"/>
  <c r="V13" i="18"/>
  <c r="U13" i="18"/>
  <c r="V12" i="18"/>
  <c r="U12" i="18"/>
  <c r="T12" i="18"/>
  <c r="V11" i="18"/>
  <c r="U11" i="18"/>
  <c r="T11" i="18"/>
  <c r="V10" i="18"/>
  <c r="U10" i="18"/>
  <c r="T10" i="18"/>
  <c r="V7" i="18"/>
  <c r="U7" i="18"/>
  <c r="T7" i="18"/>
  <c r="V6" i="18"/>
  <c r="U6" i="18"/>
  <c r="T6" i="18"/>
  <c r="V5" i="18"/>
  <c r="U5" i="18"/>
  <c r="T5" i="18"/>
  <c r="N18" i="18"/>
  <c r="M18" i="18"/>
  <c r="N17" i="18"/>
  <c r="M17" i="18"/>
  <c r="N16" i="18"/>
  <c r="M16" i="18"/>
  <c r="N13" i="18"/>
  <c r="N12" i="18"/>
  <c r="M12" i="18"/>
  <c r="L12" i="18"/>
  <c r="N11" i="18"/>
  <c r="M11" i="18"/>
  <c r="L11" i="18"/>
  <c r="N10" i="18"/>
  <c r="M10" i="18"/>
  <c r="L10" i="18"/>
  <c r="N7" i="18"/>
  <c r="M7" i="18"/>
  <c r="L7" i="18"/>
  <c r="N6" i="18"/>
  <c r="M6" i="18"/>
  <c r="L6" i="18"/>
  <c r="N5" i="18"/>
  <c r="M5" i="18"/>
  <c r="L5" i="18"/>
  <c r="F13" i="18"/>
  <c r="F12" i="18"/>
  <c r="E12" i="18"/>
  <c r="D12" i="18"/>
  <c r="F11" i="18"/>
  <c r="E11" i="18"/>
  <c r="D11" i="18"/>
  <c r="F10" i="18"/>
  <c r="E10" i="18"/>
  <c r="D10" i="18"/>
  <c r="F7" i="18"/>
  <c r="E7" i="18"/>
  <c r="D7" i="18"/>
  <c r="F6" i="18"/>
  <c r="E6" i="18"/>
  <c r="D6" i="18"/>
  <c r="F5" i="18"/>
  <c r="E5" i="18"/>
  <c r="D5" i="18"/>
  <c r="T7" i="10"/>
  <c r="T6" i="10"/>
  <c r="T5" i="10"/>
  <c r="M6" i="10"/>
  <c r="M7" i="10"/>
  <c r="M5" i="10"/>
  <c r="F7" i="10"/>
  <c r="F6" i="10"/>
  <c r="F5" i="10"/>
  <c r="W17" i="17"/>
  <c r="W16" i="17"/>
  <c r="O17" i="17"/>
  <c r="O16" i="17"/>
  <c r="G17" i="17"/>
  <c r="G16" i="17"/>
  <c r="F17" i="17"/>
  <c r="V17" i="17"/>
  <c r="V16" i="17"/>
  <c r="U17" i="17"/>
  <c r="U16" i="17"/>
  <c r="T17" i="17"/>
  <c r="T16" i="17"/>
  <c r="N17" i="17"/>
  <c r="N16" i="17"/>
  <c r="M17" i="17"/>
  <c r="M16" i="17"/>
  <c r="L17" i="17"/>
  <c r="L16" i="17"/>
  <c r="F16" i="17"/>
  <c r="E17" i="17"/>
  <c r="E16" i="17"/>
  <c r="D17" i="17"/>
  <c r="D16" i="17"/>
  <c r="W7" i="17" l="1"/>
  <c r="W8" i="17"/>
  <c r="W9" i="17"/>
  <c r="W10" i="17"/>
  <c r="W11" i="17"/>
  <c r="W12" i="17"/>
  <c r="W13" i="17"/>
  <c r="W14" i="17"/>
  <c r="W5" i="17"/>
  <c r="V14" i="17"/>
  <c r="V13" i="17"/>
  <c r="V12" i="17"/>
  <c r="U12" i="17"/>
  <c r="V11" i="17"/>
  <c r="U11" i="17"/>
  <c r="T11" i="17"/>
  <c r="V10" i="17"/>
  <c r="U10" i="17"/>
  <c r="T10" i="17"/>
  <c r="V9" i="17"/>
  <c r="U9" i="17"/>
  <c r="T9" i="17"/>
  <c r="V8" i="17"/>
  <c r="U8" i="17"/>
  <c r="T8" i="17"/>
  <c r="V7" i="17"/>
  <c r="U7" i="17"/>
  <c r="T7" i="17"/>
  <c r="V5" i="17"/>
  <c r="U5" i="17"/>
  <c r="T5" i="17"/>
  <c r="O7" i="17"/>
  <c r="O8" i="17"/>
  <c r="O9" i="17"/>
  <c r="O10" i="17"/>
  <c r="O11" i="17"/>
  <c r="O12" i="17"/>
  <c r="O13" i="17"/>
  <c r="O14" i="17"/>
  <c r="O5" i="17"/>
  <c r="N14" i="17"/>
  <c r="N13" i="17"/>
  <c r="N12" i="17"/>
  <c r="M12" i="17"/>
  <c r="N11" i="17"/>
  <c r="M11" i="17"/>
  <c r="L11" i="17"/>
  <c r="N10" i="17"/>
  <c r="M10" i="17"/>
  <c r="L10" i="17"/>
  <c r="N9" i="17"/>
  <c r="M9" i="17"/>
  <c r="L9" i="17"/>
  <c r="N8" i="17"/>
  <c r="M8" i="17"/>
  <c r="L8" i="17"/>
  <c r="N7" i="17"/>
  <c r="M7" i="17"/>
  <c r="L7" i="17"/>
  <c r="N5" i="17"/>
  <c r="M5" i="17"/>
  <c r="L5" i="17"/>
  <c r="G7" i="17"/>
  <c r="G8" i="17"/>
  <c r="G9" i="17"/>
  <c r="G10" i="17"/>
  <c r="G11" i="17"/>
  <c r="G12" i="17"/>
  <c r="G13" i="17"/>
  <c r="G14" i="17"/>
  <c r="G5" i="17"/>
  <c r="F14" i="17"/>
  <c r="F13" i="17"/>
  <c r="F12" i="17"/>
  <c r="E12" i="17"/>
  <c r="F11" i="17"/>
  <c r="E11" i="17"/>
  <c r="D11" i="17"/>
  <c r="F10" i="17"/>
  <c r="E10" i="17"/>
  <c r="D10" i="17"/>
  <c r="F9" i="17"/>
  <c r="E9" i="17"/>
  <c r="D9" i="17"/>
  <c r="F8" i="17"/>
  <c r="E8" i="17"/>
  <c r="D8" i="17"/>
  <c r="F7" i="17"/>
  <c r="E7" i="17"/>
  <c r="D7" i="17"/>
  <c r="F5" i="17"/>
  <c r="E5" i="17"/>
  <c r="D5" i="17"/>
  <c r="U10" i="20" l="1"/>
  <c r="U8" i="20"/>
  <c r="T10" i="20"/>
  <c r="T8" i="20"/>
  <c r="L10" i="20"/>
  <c r="L8" i="20"/>
  <c r="M10" i="20"/>
  <c r="M8" i="20"/>
  <c r="M7" i="20"/>
  <c r="D10" i="20"/>
  <c r="D8" i="20"/>
  <c r="E10" i="20"/>
  <c r="E8" i="20"/>
  <c r="E7" i="20"/>
  <c r="U8" i="19"/>
  <c r="E22" i="19"/>
  <c r="D12" i="19"/>
  <c r="Q10" i="8"/>
  <c r="P10" i="8"/>
  <c r="O10" i="8"/>
  <c r="N10" i="8"/>
  <c r="M10" i="8"/>
  <c r="L10" i="8"/>
  <c r="K10" i="8"/>
  <c r="J10" i="8"/>
  <c r="I10" i="8"/>
  <c r="H10" i="8"/>
  <c r="G10" i="8"/>
  <c r="F10" i="8"/>
  <c r="E10" i="8"/>
  <c r="D10" i="8"/>
  <c r="C10" i="8"/>
  <c r="Q9" i="8"/>
  <c r="P9" i="8"/>
  <c r="O9" i="8"/>
  <c r="N9" i="8"/>
  <c r="M9" i="8"/>
  <c r="L9" i="8"/>
  <c r="K9" i="8"/>
  <c r="J9" i="8"/>
  <c r="I9" i="8"/>
  <c r="H9" i="8"/>
  <c r="G9" i="8"/>
  <c r="F9" i="8"/>
  <c r="E9" i="8"/>
  <c r="D9" i="8"/>
  <c r="C9" i="8"/>
  <c r="Q8" i="8"/>
  <c r="P8" i="8"/>
  <c r="O8" i="8"/>
  <c r="N8" i="8"/>
  <c r="M8" i="8"/>
  <c r="L8" i="8"/>
  <c r="K8" i="8"/>
  <c r="J8" i="8"/>
  <c r="I8" i="8"/>
  <c r="H8" i="8"/>
  <c r="G8" i="8"/>
  <c r="F8" i="8"/>
  <c r="E8" i="8"/>
  <c r="D8" i="8"/>
  <c r="C8" i="8"/>
  <c r="Q7" i="8"/>
  <c r="P7" i="8"/>
  <c r="O7" i="8"/>
  <c r="N7" i="8"/>
  <c r="M7" i="8"/>
  <c r="L7" i="8"/>
  <c r="K7" i="8"/>
  <c r="J7" i="8"/>
  <c r="I7" i="8"/>
  <c r="H7" i="8"/>
  <c r="G7" i="8"/>
  <c r="F7" i="8"/>
  <c r="E7" i="8"/>
  <c r="D7" i="8"/>
  <c r="C7" i="8"/>
  <c r="Q6" i="8"/>
  <c r="P6" i="8"/>
  <c r="O6" i="8"/>
  <c r="N6" i="8"/>
  <c r="M6" i="8"/>
  <c r="L6" i="8"/>
  <c r="K6" i="8"/>
  <c r="J6" i="8"/>
  <c r="I6" i="8"/>
  <c r="H6" i="8"/>
  <c r="G6" i="8"/>
  <c r="F6" i="8"/>
  <c r="E6" i="8"/>
  <c r="D6" i="8"/>
  <c r="C6" i="8"/>
  <c r="Q5" i="8"/>
  <c r="P5" i="8"/>
  <c r="O5" i="8"/>
  <c r="N5" i="8"/>
  <c r="M5" i="8"/>
  <c r="L5" i="8"/>
  <c r="K5" i="8"/>
  <c r="J5" i="8"/>
  <c r="I5" i="8"/>
  <c r="H5" i="8"/>
  <c r="G5" i="8"/>
  <c r="F5" i="8"/>
  <c r="E5" i="8"/>
  <c r="D5" i="8"/>
  <c r="C5" i="8"/>
  <c r="Q4" i="8"/>
  <c r="P4" i="8"/>
  <c r="O4" i="8"/>
  <c r="N4" i="8"/>
  <c r="M4" i="8"/>
  <c r="L4" i="8"/>
  <c r="K4" i="8"/>
  <c r="J4" i="8"/>
  <c r="I4" i="8"/>
  <c r="H4" i="8"/>
  <c r="G4" i="8"/>
  <c r="F4" i="8"/>
  <c r="E4" i="8"/>
  <c r="D4" i="8"/>
  <c r="C4" i="8"/>
  <c r="E14" i="20"/>
  <c r="D14" i="20"/>
  <c r="E13" i="20"/>
  <c r="D13" i="20"/>
  <c r="E12" i="20"/>
  <c r="D12" i="20"/>
  <c r="E11" i="20"/>
  <c r="D11" i="20"/>
  <c r="E9" i="20"/>
  <c r="D9" i="20"/>
  <c r="D7" i="20"/>
  <c r="E5" i="20"/>
  <c r="E23" i="20" s="1"/>
  <c r="D5" i="20"/>
  <c r="E11" i="19"/>
  <c r="U14" i="20"/>
  <c r="T14" i="20"/>
  <c r="U13" i="20"/>
  <c r="T13" i="20"/>
  <c r="U12" i="20"/>
  <c r="T12" i="20"/>
  <c r="U11" i="20"/>
  <c r="T11" i="20"/>
  <c r="U9" i="20"/>
  <c r="T9" i="20"/>
  <c r="M14" i="20"/>
  <c r="L14" i="20"/>
  <c r="M13" i="20"/>
  <c r="L13" i="20"/>
  <c r="M12" i="20"/>
  <c r="L12" i="20"/>
  <c r="M11" i="20"/>
  <c r="L11" i="20"/>
  <c r="M9" i="20"/>
  <c r="L9" i="20"/>
  <c r="L7" i="20"/>
  <c r="E13" i="19"/>
  <c r="D13" i="19"/>
  <c r="E12" i="19"/>
  <c r="D11" i="19"/>
  <c r="E10" i="19"/>
  <c r="D10" i="19"/>
  <c r="D22" i="19"/>
  <c r="E7" i="19"/>
  <c r="D7" i="19"/>
  <c r="E6" i="19"/>
  <c r="D6" i="19"/>
  <c r="U12" i="19"/>
  <c r="T12" i="19"/>
  <c r="U11" i="19"/>
  <c r="T11" i="19"/>
  <c r="U10" i="19"/>
  <c r="T10" i="19"/>
  <c r="T8" i="19"/>
  <c r="U7" i="19"/>
  <c r="T7" i="19"/>
  <c r="M11" i="19"/>
  <c r="L11" i="19"/>
  <c r="M10" i="19"/>
  <c r="L10" i="19"/>
  <c r="M7" i="19"/>
  <c r="L7" i="19"/>
  <c r="U17" i="20"/>
  <c r="U26" i="20" s="1"/>
  <c r="U16" i="20"/>
  <c r="U25" i="20" s="1"/>
  <c r="U15" i="20"/>
  <c r="U24" i="20" s="1"/>
  <c r="M17" i="20"/>
  <c r="M26" i="20" s="1"/>
  <c r="M16" i="20"/>
  <c r="M25" i="20" s="1"/>
  <c r="M15" i="20"/>
  <c r="M24" i="20" s="1"/>
  <c r="E17" i="20"/>
  <c r="E26" i="20" s="1"/>
  <c r="E16" i="20"/>
  <c r="E25" i="20" s="1"/>
  <c r="E15" i="20"/>
  <c r="E24" i="20" s="1"/>
  <c r="U13" i="19"/>
  <c r="U6" i="19"/>
  <c r="U5" i="19"/>
  <c r="U22" i="19" s="1"/>
  <c r="U16" i="19"/>
  <c r="U25" i="19" s="1"/>
  <c r="U15" i="19"/>
  <c r="U24" i="19" s="1"/>
  <c r="U14" i="19"/>
  <c r="U23" i="19" s="1"/>
  <c r="O13" i="19"/>
  <c r="M13" i="19"/>
  <c r="M12" i="19"/>
  <c r="M6" i="19"/>
  <c r="M5" i="19"/>
  <c r="M16" i="19"/>
  <c r="M25" i="19" s="1"/>
  <c r="M15" i="19"/>
  <c r="M24" i="19" s="1"/>
  <c r="M14" i="19"/>
  <c r="M23" i="19" s="1"/>
  <c r="E5" i="19"/>
  <c r="E16" i="19"/>
  <c r="E25" i="19" s="1"/>
  <c r="E15" i="19"/>
  <c r="E24" i="19" s="1"/>
  <c r="E14" i="19"/>
  <c r="E23" i="19" s="1"/>
  <c r="M23" i="20" l="1"/>
  <c r="M22" i="19"/>
  <c r="O22" i="19"/>
  <c r="W26" i="18"/>
  <c r="W25" i="18"/>
  <c r="W24" i="18"/>
  <c r="V27" i="18"/>
  <c r="V26" i="18"/>
  <c r="V25" i="18"/>
  <c r="V24" i="18"/>
  <c r="O26" i="18"/>
  <c r="O25" i="18"/>
  <c r="N27" i="18"/>
  <c r="N26" i="18"/>
  <c r="N25" i="18"/>
  <c r="O24" i="18"/>
  <c r="N24" i="18"/>
  <c r="F24" i="18"/>
  <c r="F27" i="18"/>
  <c r="F26" i="18"/>
  <c r="F25" i="18"/>
  <c r="G27" i="18"/>
  <c r="G26" i="18"/>
  <c r="G25" i="18"/>
  <c r="S7" i="10"/>
  <c r="S6" i="10"/>
  <c r="S5" i="10"/>
  <c r="R7" i="10"/>
  <c r="R6" i="10"/>
  <c r="R5" i="10"/>
  <c r="L7" i="10"/>
  <c r="L6" i="10"/>
  <c r="L5" i="10"/>
  <c r="K7" i="10"/>
  <c r="K6" i="10"/>
  <c r="K5" i="10"/>
  <c r="E7" i="10"/>
  <c r="E6" i="10"/>
  <c r="E5" i="10"/>
  <c r="D7" i="10"/>
  <c r="D6" i="10"/>
  <c r="D5" i="10"/>
  <c r="W23" i="17"/>
  <c r="V25" i="17"/>
  <c r="V24" i="17"/>
  <c r="V23" i="17"/>
  <c r="N25" i="17"/>
  <c r="N24" i="17"/>
  <c r="F24" i="17"/>
  <c r="F25" i="17"/>
  <c r="G23" i="17"/>
  <c r="W23" i="20"/>
  <c r="U23" i="20"/>
  <c r="O23" i="20"/>
  <c r="L23" i="20"/>
  <c r="G23" i="20"/>
  <c r="D23" i="20"/>
  <c r="S23" i="20"/>
  <c r="K23" i="20"/>
  <c r="C23" i="20"/>
  <c r="W26" i="20"/>
  <c r="T17" i="20"/>
  <c r="T26" i="20" s="1"/>
  <c r="O26" i="20"/>
  <c r="L17" i="20"/>
  <c r="L26" i="20" s="1"/>
  <c r="G26" i="20"/>
  <c r="D17" i="20"/>
  <c r="D26" i="20" s="1"/>
  <c r="W25" i="20"/>
  <c r="T16" i="20"/>
  <c r="T25" i="20" s="1"/>
  <c r="O25" i="20"/>
  <c r="L16" i="20"/>
  <c r="L25" i="20" s="1"/>
  <c r="G25" i="20"/>
  <c r="D16" i="20"/>
  <c r="D25" i="20" s="1"/>
  <c r="W24" i="20"/>
  <c r="T15" i="20"/>
  <c r="T24" i="20" s="1"/>
  <c r="O24" i="20"/>
  <c r="L15" i="20"/>
  <c r="L24" i="20" s="1"/>
  <c r="G24" i="20"/>
  <c r="D15" i="20"/>
  <c r="D24" i="20" s="1"/>
  <c r="W22" i="19"/>
  <c r="T6" i="19"/>
  <c r="T13" i="19"/>
  <c r="T5" i="19"/>
  <c r="T22" i="19" s="1"/>
  <c r="L6" i="19"/>
  <c r="L12" i="19"/>
  <c r="L13" i="19"/>
  <c r="L5" i="19"/>
  <c r="L22" i="19" s="1"/>
  <c r="D5" i="19"/>
  <c r="S22" i="19"/>
  <c r="K22" i="19"/>
  <c r="C22" i="19"/>
  <c r="W25" i="19"/>
  <c r="T16" i="19"/>
  <c r="T25" i="19" s="1"/>
  <c r="O25" i="19"/>
  <c r="L16" i="19"/>
  <c r="L25" i="19" s="1"/>
  <c r="G25" i="19"/>
  <c r="D16" i="19"/>
  <c r="D25" i="19" s="1"/>
  <c r="W24" i="19"/>
  <c r="T15" i="19"/>
  <c r="T24" i="19" s="1"/>
  <c r="O24" i="19"/>
  <c r="L15" i="19"/>
  <c r="L24" i="19" s="1"/>
  <c r="G24" i="19"/>
  <c r="D15" i="19"/>
  <c r="D24" i="19" s="1"/>
  <c r="W23" i="19"/>
  <c r="T14" i="19"/>
  <c r="T23" i="19" s="1"/>
  <c r="O23" i="19"/>
  <c r="L14" i="19"/>
  <c r="L23" i="19" s="1"/>
  <c r="G23" i="19"/>
  <c r="D14" i="19"/>
  <c r="D23" i="19" s="1"/>
  <c r="G22" i="19"/>
  <c r="U24" i="18"/>
  <c r="T24" i="18"/>
  <c r="E24" i="18"/>
  <c r="D24" i="18"/>
  <c r="S24" i="18"/>
  <c r="K24" i="18"/>
  <c r="B24" i="18"/>
  <c r="W27" i="18"/>
  <c r="U27" i="18"/>
  <c r="T27" i="18"/>
  <c r="O27" i="18"/>
  <c r="M27" i="18"/>
  <c r="L27" i="18"/>
  <c r="E27" i="18"/>
  <c r="D27" i="18"/>
  <c r="U26" i="18"/>
  <c r="T26" i="18"/>
  <c r="M26" i="18"/>
  <c r="L26" i="18"/>
  <c r="E26" i="18"/>
  <c r="D26" i="18"/>
  <c r="U25" i="18"/>
  <c r="T25" i="18"/>
  <c r="M25" i="18"/>
  <c r="L25" i="18"/>
  <c r="E25" i="18"/>
  <c r="D25" i="18"/>
  <c r="T23" i="20" l="1"/>
  <c r="L24" i="18"/>
  <c r="N23" i="17"/>
  <c r="O23" i="17"/>
  <c r="G24" i="18"/>
  <c r="M24" i="18"/>
  <c r="F23" i="17"/>
  <c r="M23" i="17"/>
  <c r="L23" i="17"/>
  <c r="S23" i="17"/>
  <c r="K23" i="17"/>
  <c r="C23" i="17"/>
  <c r="W25" i="17"/>
  <c r="U25" i="17"/>
  <c r="T25" i="17"/>
  <c r="O25" i="17"/>
  <c r="M25" i="17"/>
  <c r="L25" i="17"/>
  <c r="G25" i="17"/>
  <c r="E25" i="17"/>
  <c r="D25" i="17"/>
  <c r="W24" i="17"/>
  <c r="U24" i="17"/>
  <c r="T24" i="17"/>
  <c r="O24" i="17"/>
  <c r="M24" i="17"/>
  <c r="L24" i="17"/>
  <c r="G24" i="17"/>
  <c r="E24" i="17"/>
  <c r="D24" i="17"/>
  <c r="U23" i="17"/>
  <c r="T23" i="17"/>
  <c r="E23" i="17" l="1"/>
  <c r="D23" i="17"/>
  <c r="C7" i="10"/>
  <c r="C6" i="10"/>
  <c r="C5" i="10"/>
  <c r="Q7" i="10" l="1"/>
  <c r="J7" i="10"/>
  <c r="Q6" i="10"/>
  <c r="J6" i="10"/>
  <c r="Q5" i="10"/>
  <c r="J5" i="10"/>
</calcChain>
</file>

<file path=xl/sharedStrings.xml><?xml version="1.0" encoding="utf-8"?>
<sst xmlns="http://schemas.openxmlformats.org/spreadsheetml/2006/main" count="1217" uniqueCount="245">
  <si>
    <t>NCD</t>
  </si>
  <si>
    <t>CNU</t>
  </si>
  <si>
    <t>FTE</t>
  </si>
  <si>
    <t>Code</t>
  </si>
  <si>
    <t>FTEs</t>
  </si>
  <si>
    <t>Fatalities</t>
  </si>
  <si>
    <t>LTIs</t>
  </si>
  <si>
    <t>RWIs</t>
  </si>
  <si>
    <t>MTIs</t>
  </si>
  <si>
    <t>TRIs</t>
  </si>
  <si>
    <t>Days Lost to LTIs</t>
  </si>
  <si>
    <t>Days of Restricted Work</t>
  </si>
  <si>
    <t>LTIFR</t>
  </si>
  <si>
    <t>RWIFR</t>
  </si>
  <si>
    <t>MTIFR</t>
  </si>
  <si>
    <t>TRIFR</t>
  </si>
  <si>
    <t>LTISR</t>
  </si>
  <si>
    <t>RWISR</t>
  </si>
  <si>
    <t>ATLR to LTIs</t>
  </si>
  <si>
    <t>Peer group respondents</t>
  </si>
  <si>
    <t>Peer group summary</t>
  </si>
  <si>
    <t>Industry summary</t>
  </si>
  <si>
    <t>G10</t>
  </si>
  <si>
    <t>G11</t>
  </si>
  <si>
    <t>G12</t>
  </si>
  <si>
    <t>G15</t>
  </si>
  <si>
    <t>G20</t>
  </si>
  <si>
    <t>G25</t>
  </si>
  <si>
    <t>G35</t>
  </si>
  <si>
    <t>G40</t>
  </si>
  <si>
    <t>N/A</t>
  </si>
  <si>
    <t>T45</t>
  </si>
  <si>
    <t>Distribution summary</t>
  </si>
  <si>
    <t>D50</t>
  </si>
  <si>
    <t>D65</t>
  </si>
  <si>
    <t>D70</t>
  </si>
  <si>
    <t>D128</t>
  </si>
  <si>
    <t>D130</t>
  </si>
  <si>
    <t>D135</t>
  </si>
  <si>
    <t>D55</t>
  </si>
  <si>
    <t>133 (NCD)</t>
  </si>
  <si>
    <t>D85</t>
  </si>
  <si>
    <t>D100</t>
  </si>
  <si>
    <t>D110</t>
  </si>
  <si>
    <t>D115</t>
  </si>
  <si>
    <t>165 (NCD)</t>
  </si>
  <si>
    <t>D145</t>
  </si>
  <si>
    <t>D150</t>
  </si>
  <si>
    <t>D155</t>
  </si>
  <si>
    <t>D160</t>
  </si>
  <si>
    <t>D168</t>
  </si>
  <si>
    <t>D170</t>
  </si>
  <si>
    <t>D180</t>
  </si>
  <si>
    <t>D75</t>
  </si>
  <si>
    <t>D95</t>
  </si>
  <si>
    <t>D105</t>
  </si>
  <si>
    <t>D120</t>
  </si>
  <si>
    <t>D125</t>
  </si>
  <si>
    <t>D140</t>
  </si>
  <si>
    <t>D165</t>
  </si>
  <si>
    <t>172 (NCD)</t>
  </si>
  <si>
    <t>14.5 (NCD)</t>
  </si>
  <si>
    <t>G50</t>
  </si>
  <si>
    <t>Year End</t>
  </si>
  <si>
    <t>Generation</t>
  </si>
  <si>
    <t>Transmission</t>
  </si>
  <si>
    <t>Distribution</t>
  </si>
  <si>
    <t>Industry Total</t>
  </si>
  <si>
    <t>T45 / Transmission</t>
  </si>
  <si>
    <t>Distribution Total</t>
  </si>
  <si>
    <t>Distribution &lt; 100 employees</t>
  </si>
  <si>
    <t>Electricity Supply Industry - Summary of safety data and performance indicators</t>
  </si>
  <si>
    <t xml:space="preserve">Distribution ≥ 100 and &lt; 250 empl. </t>
  </si>
  <si>
    <t>Distribution ≥ 250 employees</t>
  </si>
  <si>
    <t>Distribution total</t>
  </si>
  <si>
    <t>Industry</t>
  </si>
  <si>
    <t>LTIFR by Sector</t>
  </si>
  <si>
    <t>Fatalities by Sector</t>
  </si>
  <si>
    <t>LTIs by Sector</t>
  </si>
  <si>
    <t>Distribution &lt; 100 FTEs</t>
  </si>
  <si>
    <t>Distribution &gt;=100, &lt; 250 FTEs</t>
  </si>
  <si>
    <t>Distribution &gt;= 250 FTEs</t>
  </si>
  <si>
    <t>Table: Fatalities by Sector since 2004</t>
  </si>
  <si>
    <t>1. Industry summary data</t>
  </si>
  <si>
    <t>2. Individual Respondents Benchmark Tables</t>
  </si>
  <si>
    <t>Generation sector</t>
  </si>
  <si>
    <t>Transmission sector</t>
  </si>
  <si>
    <t>3. Individual Respondents Benchmark Graphs</t>
  </si>
  <si>
    <t>Small-size distribution sector (less than 100 employees)</t>
  </si>
  <si>
    <t>Medium-size distribution sector (between 100 and 250 employees)</t>
  </si>
  <si>
    <t>Large-size distribution sector (more than 250 employees)</t>
  </si>
  <si>
    <t>Electricity Supply Industry - Safety Performance Trends and Benchmark by Sector and Peer Groups</t>
  </si>
  <si>
    <t>No Contractor Data provided</t>
  </si>
  <si>
    <t>Contractors Not Used</t>
  </si>
  <si>
    <t>The table of contents below contains hyperlinks that will direct you to the appropriate spreadsheets and cells.</t>
  </si>
  <si>
    <t>Table of Contents</t>
  </si>
  <si>
    <t>-</t>
  </si>
  <si>
    <t>Year Ended</t>
  </si>
  <si>
    <t>Respondent code</t>
  </si>
  <si>
    <t>LTIFR Respondent</t>
  </si>
  <si>
    <t>Select your respondent code -&gt;</t>
  </si>
  <si>
    <t>Small-size distribution</t>
  </si>
  <si>
    <t>Medium-size distribution</t>
  </si>
  <si>
    <t>Large-size distribution</t>
  </si>
  <si>
    <t>LTISR Respondent</t>
  </si>
  <si>
    <t>Distribution ≥ 100 and &lt; 250 employees</t>
  </si>
  <si>
    <t>Distribution &gt;= 100, &lt; 250 FTEs</t>
  </si>
  <si>
    <r>
      <rPr>
        <u/>
        <sz val="11"/>
        <color theme="1"/>
        <rFont val="Calibri"/>
        <family val="2"/>
        <scheme val="minor"/>
      </rPr>
      <t>Note:</t>
    </r>
    <r>
      <rPr>
        <sz val="11"/>
        <color theme="1"/>
        <rFont val="Calibri"/>
        <family val="2"/>
        <scheme val="minor"/>
      </rPr>
      <t xml:space="preserve"> LTIFR data available in the white area (left), LTISR data on the grey area (right) of the sheet</t>
    </r>
  </si>
  <si>
    <t>LTIFR - 5-year results - Generation peer group</t>
  </si>
  <si>
    <t>LTISR - 5-year results - Generation peer group</t>
  </si>
  <si>
    <t>LTIFR - 5-year results - Transmission peer group</t>
  </si>
  <si>
    <t>LTISR - 5-year results - Transmission peer group</t>
  </si>
  <si>
    <t>LTIFR - 5-year results - Small-size distribustion peer group</t>
  </si>
  <si>
    <t>LTISR - 5-year results - Small-size distribution peer group</t>
  </si>
  <si>
    <t>LTIFR - 5-year results - Medium-size distribution peer group</t>
  </si>
  <si>
    <t>LTISR - 5-year results - Medium-size distribution peer group</t>
  </si>
  <si>
    <t>LTIFR - 5-year results - Large-size distribution peer group</t>
  </si>
  <si>
    <t>LTISR - 5-year results - Large-size distribution peer group</t>
  </si>
  <si>
    <t>Year ended 2016</t>
  </si>
  <si>
    <t>Generation YE June 2016</t>
  </si>
  <si>
    <t>Transmission YE June 2016</t>
  </si>
  <si>
    <t>Distribution peers having &lt; 100 employees YE June 2016</t>
  </si>
  <si>
    <t>Distribution peers having ≥ 100 and &lt; 250 employees YE June 2016</t>
  </si>
  <si>
    <t>Distribution peers having ≥ 250 employees YE June 2016</t>
  </si>
  <si>
    <t>1 (CNU)</t>
  </si>
  <si>
    <t>12 (NCD)</t>
  </si>
  <si>
    <t>55 (NCD)</t>
  </si>
  <si>
    <t>37 (NCD)</t>
  </si>
  <si>
    <t>131 (NCD)</t>
  </si>
  <si>
    <t>112 (CNU)</t>
  </si>
  <si>
    <t>124.294 (CNU)</t>
  </si>
  <si>
    <t>233 (NCD)</t>
  </si>
  <si>
    <t>135 (NCD)</t>
  </si>
  <si>
    <t>139 (NCD)</t>
  </si>
  <si>
    <t>271 (CNU)</t>
  </si>
  <si>
    <t>Abbreviations and formulas used in this document:</t>
  </si>
  <si>
    <t>General</t>
  </si>
  <si>
    <t>Full-time Equivalent Employees. One full-time employee is considered to work 40 hours a week, 50 weeks a year.</t>
  </si>
  <si>
    <t>Injuries or illnesses</t>
  </si>
  <si>
    <t>LTI</t>
  </si>
  <si>
    <t>Lost Time Injury or Illness</t>
  </si>
  <si>
    <t>RWI</t>
  </si>
  <si>
    <t>Restricted Work Injury or Illness</t>
  </si>
  <si>
    <t>MTI</t>
  </si>
  <si>
    <t>Medical Treatment Injury or Illness</t>
  </si>
  <si>
    <t>TRI</t>
  </si>
  <si>
    <t>Total Recordable Injury (Sum of Fatality, LTI, RWI and MTI)</t>
  </si>
  <si>
    <t>Frequency rates</t>
  </si>
  <si>
    <t>Severity rates</t>
  </si>
  <si>
    <t>Lost Time Injury Frequency Rate = (Number of LTIs * 200,000) / (Number of FTEs * 2,000)</t>
  </si>
  <si>
    <t>Restricted Work Injury Frequency Rate = (Number of RWIs * 200,000) / (Number of FTEs * 2,000)</t>
  </si>
  <si>
    <t>Medical Treatment Injury Frequency Rate = (Number of MTIs * 200,000) / (Number of FTEs * 2,000)</t>
  </si>
  <si>
    <t>All frequency and severity rates gathered in this document are based on 200,000 hours worked (equivalent to 100 FTEs), and all reporting years end on 30 June.</t>
  </si>
  <si>
    <t>Note that industry and sector RWIFR and TRIFR results have been reviewed manually to only account for FTEs that are covered by RWI reporting.</t>
  </si>
  <si>
    <t>Total Recordable Injury Frequency Rate =  (Number of TRIs * 200,000) / (Number of FTEs * 2,000)</t>
  </si>
  <si>
    <t>Year ended 2017</t>
  </si>
  <si>
    <t>Generation YE June 2017</t>
  </si>
  <si>
    <t>Transmission YE June 2017</t>
  </si>
  <si>
    <t>Distribution peers having &lt; 100 employees YE June 2017</t>
  </si>
  <si>
    <t>56 (NCD)</t>
  </si>
  <si>
    <t>65 (CNU)</t>
  </si>
  <si>
    <t>27 (CNU)</t>
  </si>
  <si>
    <t>70 (CNU)</t>
  </si>
  <si>
    <t>Distribution peers having ≥ 100 and &lt; 250 employees
YE June 2017</t>
  </si>
  <si>
    <t>133 (CNU)</t>
  </si>
  <si>
    <t>134 (NCD)</t>
  </si>
  <si>
    <t>119 (CNU)</t>
  </si>
  <si>
    <t>160 (NCD)</t>
  </si>
  <si>
    <t>245 (NCD)</t>
  </si>
  <si>
    <t>153 (NCD)</t>
  </si>
  <si>
    <t>137 (NCD)</t>
  </si>
  <si>
    <t>Distribution peers having ≥ 250 employees YE June 2017</t>
  </si>
  <si>
    <t>269 (CNU)</t>
  </si>
  <si>
    <t>472 (NCD)</t>
  </si>
  <si>
    <t>TRIFR - 5-year results - Generation peer group</t>
  </si>
  <si>
    <t>Total Recordable Injury Frequency Rate</t>
  </si>
  <si>
    <t>Lost Time Injury Frequency Rate</t>
  </si>
  <si>
    <t>Lost Time Injury Severity Rate</t>
  </si>
  <si>
    <t>TRIFR Respondent</t>
  </si>
  <si>
    <t>TRIFR - 5-year results - Transmission peer group</t>
  </si>
  <si>
    <t>TRIFR - 5-year results - Small-size distribustion peer group</t>
  </si>
  <si>
    <t>TRIFR - 5-year results - Medium-size distribution peer group</t>
  </si>
  <si>
    <t>TRIFR - 5-year results - Large-size distribution peer group</t>
  </si>
  <si>
    <t>Generation YE June 2018</t>
  </si>
  <si>
    <t>G55</t>
  </si>
  <si>
    <t>8 (CNU)</t>
  </si>
  <si>
    <t>G60</t>
  </si>
  <si>
    <t>G65</t>
  </si>
  <si>
    <t>Distribution peers having &lt; 100 employees YE June 2018</t>
  </si>
  <si>
    <t>60 (NCD)</t>
  </si>
  <si>
    <t>67 (CNU)</t>
  </si>
  <si>
    <t>29 (CNU)</t>
  </si>
  <si>
    <t>Distribution peers having ≥ 100 and &lt; 250 employees
YE June 2018</t>
  </si>
  <si>
    <t>132 (CNU)</t>
  </si>
  <si>
    <t>127 (CNU)</t>
  </si>
  <si>
    <t>129 (NCD)</t>
  </si>
  <si>
    <t>149 (NCD)</t>
  </si>
  <si>
    <t>140 (NCD)</t>
  </si>
  <si>
    <t>Distribution peers having ≥ 250 employees YE June 2018</t>
  </si>
  <si>
    <t>260 (CNU)</t>
  </si>
  <si>
    <t>Year ended 2018</t>
  </si>
  <si>
    <t>LTISR by Sector (in calendar days)</t>
  </si>
  <si>
    <t>ATLR to LTIs by Sector (in calendar days)</t>
  </si>
  <si>
    <t>Table: LTIs by Sector since 2009</t>
  </si>
  <si>
    <t>Graph: ESI LTI number and LTIFR since 2009</t>
  </si>
  <si>
    <t>This benchmarking document is provided by the EEA to survey respondents. It complements the 2018 ESI Safety Performance Indicators Report and enables respondents to extract data, tables and graphs for internal use and reporting. Information contained in this document are confidential and should not be made accessible outside of the participating ESI companies, to the public, or to government agencies.</t>
  </si>
  <si>
    <t>Note that LTI data and related indicators do not include Fatalities, as defined in the 2018 EEA survey specifications.</t>
  </si>
  <si>
    <r>
      <rPr>
        <u/>
        <sz val="11"/>
        <color theme="1"/>
        <rFont val="Calibri"/>
        <family val="2"/>
        <scheme val="minor"/>
      </rPr>
      <t>Note to Distribution respondents:</t>
    </r>
    <r>
      <rPr>
        <sz val="11"/>
        <color theme="1"/>
        <rFont val="Calibri"/>
        <family val="2"/>
        <scheme val="minor"/>
      </rPr>
      <t xml:space="preserve"> Distribution respondents that have switched peer groups in previous years will find their LTIFR and LTISR benchmark results among the tables in the peer groups to which they belonged in previous years. Their LTIFR and LTISR charts are however inserted among the peer group in which they belong in 2018.</t>
    </r>
  </si>
  <si>
    <t>Table: LTIFR by Sector since 2009</t>
  </si>
  <si>
    <t>Graph: LTIFR by Sector since 2009</t>
  </si>
  <si>
    <t>Graph: LTIFR by Sector and FTE Grouping since 2009</t>
  </si>
  <si>
    <t>Lost Time Injury Severity Rate = (Number of calendar days away from work * 200,000) / (Number of FTEs * 2,000)</t>
  </si>
  <si>
    <t>Restricted Work Injury Severity Rate = (Number of calendar days on restricted work * 200,000) / (Number of FTEs * 2,000)</t>
  </si>
  <si>
    <t>Average Time Lost Rate to LTIs = Number of calendar days lost to LTIs / Number of LTIs</t>
  </si>
  <si>
    <t>Select year in drop-down list in table</t>
  </si>
  <si>
    <t>Select respondent code in drop-down list in tables</t>
  </si>
  <si>
    <t>* Benchmarking data is provided stating at 2015 because calculations for severity rates now use calendar days rather than working days. This information is only available starting from 2015</t>
  </si>
  <si>
    <t>Four years to 30 June 2019*</t>
  </si>
  <si>
    <t>Generation YE June 2019</t>
  </si>
  <si>
    <t>9 (CNU)</t>
  </si>
  <si>
    <t>Transmission YE June 2018</t>
  </si>
  <si>
    <t>Transmission YE June 2019</t>
  </si>
  <si>
    <t>Distribution peers having &lt; 100 employees YE June 2019</t>
  </si>
  <si>
    <t>D80</t>
  </si>
  <si>
    <t>60.3 (NCD)</t>
  </si>
  <si>
    <t>68 (CNU)</t>
  </si>
  <si>
    <t>72.8 (NCD)</t>
  </si>
  <si>
    <t>92 (NCD)</t>
  </si>
  <si>
    <t>Distribution peers having ≥ 100 and &lt; 250 employees
YE June 2019</t>
  </si>
  <si>
    <t>125 (CNU)</t>
  </si>
  <si>
    <t>226 (NCD)</t>
  </si>
  <si>
    <t>153 (CNU)</t>
  </si>
  <si>
    <t>174 (CNU)</t>
  </si>
  <si>
    <t>Distribution peers having ≥ 250 employees YE June 2019</t>
  </si>
  <si>
    <t>277 (CNU)</t>
  </si>
  <si>
    <t>261 (CNU)</t>
  </si>
  <si>
    <t>Year ended 2019</t>
  </si>
  <si>
    <t>Full summary table of industry data for YE 2019, 2018, 2017 and 2016</t>
  </si>
  <si>
    <t>Graph: LTISR by Sector since 2016</t>
  </si>
  <si>
    <t>Table: LTISR by Sector since 2016</t>
  </si>
  <si>
    <t>Graph: ATLR to LTIs by Sector since 2016</t>
  </si>
  <si>
    <t>Table: ATLR to LTIs by Sector since 2016</t>
  </si>
  <si>
    <t>Full benchmark tables for YE 2019, 2018, 2017 and 2016 for each peer group:</t>
  </si>
  <si>
    <t>TRIFR, LTIFR and LTISR benchmark graphs for YE 2019, 2018, 2017 and 2016 for each peer group:</t>
  </si>
  <si>
    <t>D60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</si>
</sst>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sz val="11"/>
      <color rgb="FFFF0000"/>
      <name val="Calibri"/>
      <family val="2"/>
      <scheme val="minor"/>
    </font>
    <font>
      <u/>
      <sz val="11"/>
      <color theme="10"/>
      <name val="Calibri"/>
      <family val="2"/>
      <scheme val="minor"/>
    </font>
    <font>
      <b/>
      <sz val="12"/>
      <color theme="1"/>
      <name val="Calibri"/>
      <family val="2"/>
      <scheme val="minor"/>
    </font>
    <font>
      <b/>
      <sz val="14"/>
      <color theme="1"/>
      <name val="Calibri"/>
      <family val="2"/>
      <scheme val="minor"/>
    </font>
    <font>
      <b/>
      <i/>
      <sz val="12"/>
      <color theme="1"/>
      <name val="Calibri"/>
      <family val="2"/>
      <scheme val="minor"/>
    </font>
    <font>
      <sz val="11"/>
      <name val="Calibri"/>
      <family val="2"/>
      <scheme val="minor"/>
    </font>
    <font>
      <b/>
      <sz val="11"/>
      <color theme="0"/>
      <name val="Calibri"/>
      <family val="2"/>
      <scheme val="minor"/>
    </font>
    <font>
      <b/>
      <sz val="11"/>
      <name val="Calibri"/>
      <family val="2"/>
      <scheme val="minor"/>
    </font>
    <font>
      <u/>
      <sz val="11"/>
      <color theme="1"/>
      <name val="Calibri"/>
      <family val="2"/>
      <scheme val="minor"/>
    </font>
    <font>
      <b/>
      <sz val="10"/>
      <name val="Arial"/>
      <family val="2"/>
    </font>
    <font>
      <sz val="8"/>
      <name val="Calibri"/>
      <family val="2"/>
      <scheme val="minor"/>
    </font>
  </fonts>
  <fills count="12">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4" tint="0.39997558519241921"/>
        <bgColor indexed="64"/>
      </patternFill>
    </fill>
    <fill>
      <patternFill patternType="solid">
        <fgColor theme="9"/>
        <bgColor indexed="64"/>
      </patternFill>
    </fill>
    <fill>
      <patternFill patternType="solid">
        <fgColor rgb="FF953735"/>
        <bgColor indexed="64"/>
      </patternFill>
    </fill>
  </fills>
  <borders count="7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s>
  <cellStyleXfs count="2">
    <xf numFmtId="0" fontId="0" fillId="0" borderId="0"/>
    <xf numFmtId="0" fontId="5" fillId="0" borderId="0" applyNumberFormat="0" applyFill="0" applyBorder="0" applyAlignment="0" applyProtection="0"/>
  </cellStyleXfs>
  <cellXfs count="722">
    <xf numFmtId="0" fontId="0" fillId="0" borderId="0" xfId="0"/>
    <xf numFmtId="0" fontId="1" fillId="2" borderId="5" xfId="0" applyFont="1" applyFill="1" applyBorder="1" applyAlignment="1">
      <alignment horizontal="center" vertical="center" wrapText="1"/>
    </xf>
    <xf numFmtId="1" fontId="0" fillId="0" borderId="20" xfId="0" applyNumberFormat="1" applyBorder="1" applyAlignment="1">
      <alignment horizontal="center" vertical="center"/>
    </xf>
    <xf numFmtId="1" fontId="1" fillId="0" borderId="33" xfId="0" applyNumberFormat="1" applyFont="1" applyBorder="1" applyAlignment="1">
      <alignment horizontal="center" vertical="center"/>
    </xf>
    <xf numFmtId="0" fontId="0" fillId="0" borderId="20" xfId="0" applyBorder="1" applyAlignment="1">
      <alignment horizontal="center" vertical="center"/>
    </xf>
    <xf numFmtId="0" fontId="2" fillId="2" borderId="5" xfId="0" applyFont="1" applyFill="1" applyBorder="1" applyAlignment="1">
      <alignment horizontal="center" vertical="center" wrapText="1"/>
    </xf>
    <xf numFmtId="164" fontId="0" fillId="0" borderId="20" xfId="0" applyNumberFormat="1" applyBorder="1" applyAlignment="1">
      <alignment horizontal="center" vertical="center"/>
    </xf>
    <xf numFmtId="164" fontId="1" fillId="0" borderId="33" xfId="0" applyNumberFormat="1" applyFont="1" applyBorder="1" applyAlignment="1">
      <alignment horizontal="center" vertical="center"/>
    </xf>
    <xf numFmtId="0" fontId="3" fillId="3" borderId="20" xfId="0" applyFont="1" applyFill="1" applyBorder="1" applyAlignment="1">
      <alignment horizontal="center" vertical="center"/>
    </xf>
    <xf numFmtId="164" fontId="3" fillId="3" borderId="20" xfId="0" applyNumberFormat="1" applyFont="1" applyFill="1" applyBorder="1" applyAlignment="1">
      <alignment horizontal="center" vertical="center"/>
    </xf>
    <xf numFmtId="164" fontId="2" fillId="3" borderId="33" xfId="0" applyNumberFormat="1" applyFont="1" applyFill="1" applyBorder="1" applyAlignment="1">
      <alignment horizontal="center" vertical="center"/>
    </xf>
    <xf numFmtId="0" fontId="0" fillId="0" borderId="40" xfId="0" applyBorder="1" applyAlignment="1">
      <alignment horizontal="center" vertical="center"/>
    </xf>
    <xf numFmtId="1" fontId="0" fillId="0" borderId="28" xfId="0" applyNumberFormat="1" applyBorder="1" applyAlignment="1">
      <alignment horizontal="center" vertical="center"/>
    </xf>
    <xf numFmtId="0" fontId="0" fillId="0" borderId="28" xfId="0" applyBorder="1" applyAlignment="1">
      <alignment horizontal="center" vertical="center"/>
    </xf>
    <xf numFmtId="0" fontId="3" fillId="3" borderId="28" xfId="0" applyFont="1" applyFill="1" applyBorder="1" applyAlignment="1">
      <alignment horizontal="center" vertical="center"/>
    </xf>
    <xf numFmtId="164" fontId="0" fillId="0" borderId="28" xfId="0" applyNumberFormat="1" applyBorder="1" applyAlignment="1">
      <alignment horizontal="center" vertical="center"/>
    </xf>
    <xf numFmtId="164" fontId="3" fillId="3" borderId="28" xfId="0" applyNumberFormat="1" applyFont="1" applyFill="1" applyBorder="1" applyAlignment="1">
      <alignment horizontal="center" vertical="center"/>
    </xf>
    <xf numFmtId="1" fontId="0" fillId="0" borderId="19" xfId="0" applyNumberFormat="1" applyBorder="1" applyAlignment="1">
      <alignment horizontal="center" vertical="center"/>
    </xf>
    <xf numFmtId="0" fontId="0" fillId="0" borderId="19" xfId="0" applyBorder="1" applyAlignment="1">
      <alignment horizontal="center" vertical="center"/>
    </xf>
    <xf numFmtId="0" fontId="3" fillId="3" borderId="19" xfId="0" applyFont="1" applyFill="1" applyBorder="1" applyAlignment="1">
      <alignment horizontal="center" vertical="center"/>
    </xf>
    <xf numFmtId="164" fontId="0" fillId="0" borderId="19" xfId="0" applyNumberFormat="1" applyBorder="1" applyAlignment="1">
      <alignment horizontal="center" vertical="center"/>
    </xf>
    <xf numFmtId="164" fontId="3" fillId="3" borderId="19" xfId="0" applyNumberFormat="1" applyFont="1" applyFill="1" applyBorder="1" applyAlignment="1">
      <alignment horizontal="center" vertical="center"/>
    </xf>
    <xf numFmtId="1" fontId="0" fillId="0" borderId="15" xfId="0" applyNumberFormat="1" applyBorder="1" applyAlignment="1">
      <alignment horizontal="center" vertical="center"/>
    </xf>
    <xf numFmtId="1" fontId="1" fillId="0" borderId="28"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3" xfId="0" applyFont="1" applyBorder="1" applyAlignment="1">
      <alignment horizontal="center" vertical="center"/>
    </xf>
    <xf numFmtId="164" fontId="1" fillId="0" borderId="28" xfId="0" applyNumberFormat="1" applyFont="1" applyBorder="1" applyAlignment="1">
      <alignment horizontal="center" vertical="center"/>
    </xf>
    <xf numFmtId="1" fontId="1" fillId="0" borderId="19" xfId="0" applyNumberFormat="1" applyFont="1" applyBorder="1" applyAlignment="1">
      <alignment horizontal="center" vertical="center"/>
    </xf>
    <xf numFmtId="0" fontId="1" fillId="0" borderId="19" xfId="0" applyFont="1" applyBorder="1" applyAlignment="1">
      <alignment horizontal="center" vertical="center"/>
    </xf>
    <xf numFmtId="0" fontId="2" fillId="3" borderId="19" xfId="0" applyFont="1" applyFill="1" applyBorder="1" applyAlignment="1">
      <alignment horizontal="center" vertical="center"/>
    </xf>
    <xf numFmtId="164" fontId="1" fillId="0" borderId="19" xfId="0" applyNumberFormat="1" applyFont="1" applyBorder="1" applyAlignment="1">
      <alignment horizontal="center" vertical="center"/>
    </xf>
    <xf numFmtId="164" fontId="2" fillId="3" borderId="19" xfId="0" applyNumberFormat="1" applyFont="1" applyFill="1" applyBorder="1" applyAlignment="1">
      <alignment horizontal="center" vertical="center"/>
    </xf>
    <xf numFmtId="1" fontId="1" fillId="0" borderId="23" xfId="0" applyNumberFormat="1" applyFont="1" applyBorder="1" applyAlignment="1">
      <alignment horizontal="center" vertical="center"/>
    </xf>
    <xf numFmtId="0" fontId="2" fillId="3" borderId="23" xfId="0" applyFont="1" applyFill="1" applyBorder="1" applyAlignment="1">
      <alignment horizontal="center" vertical="center"/>
    </xf>
    <xf numFmtId="164" fontId="1" fillId="0" borderId="23" xfId="0" applyNumberFormat="1" applyFont="1" applyBorder="1" applyAlignment="1">
      <alignment horizontal="center" vertical="center"/>
    </xf>
    <xf numFmtId="164" fontId="2" fillId="3" borderId="23" xfId="0" applyNumberFormat="1" applyFont="1" applyFill="1" applyBorder="1" applyAlignment="1">
      <alignment horizontal="center" vertical="center"/>
    </xf>
    <xf numFmtId="164" fontId="0" fillId="0" borderId="15" xfId="0" applyNumberFormat="1" applyBorder="1" applyAlignment="1">
      <alignment horizontal="center" vertical="center"/>
    </xf>
    <xf numFmtId="164" fontId="0" fillId="0" borderId="11" xfId="0" applyNumberFormat="1" applyBorder="1" applyAlignment="1">
      <alignment horizontal="center" vertical="center"/>
    </xf>
    <xf numFmtId="1" fontId="0" fillId="0" borderId="11" xfId="0" applyNumberFormat="1" applyBorder="1" applyAlignment="1">
      <alignment horizontal="center" vertical="center"/>
    </xf>
    <xf numFmtId="0" fontId="0" fillId="0" borderId="11" xfId="0" applyBorder="1" applyAlignment="1">
      <alignment horizontal="center" vertical="center"/>
    </xf>
    <xf numFmtId="1" fontId="0" fillId="0" borderId="23" xfId="0" applyNumberFormat="1" applyBorder="1" applyAlignment="1">
      <alignment horizontal="center" vertical="center"/>
    </xf>
    <xf numFmtId="0" fontId="0" fillId="0" borderId="23" xfId="0" applyBorder="1" applyAlignment="1">
      <alignment horizontal="center" vertical="center"/>
    </xf>
    <xf numFmtId="164" fontId="0" fillId="0" borderId="23"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48" xfId="0" applyNumberFormat="1" applyBorder="1" applyAlignment="1">
      <alignment horizontal="center" vertical="center"/>
    </xf>
    <xf numFmtId="164" fontId="0" fillId="0" borderId="24" xfId="0" applyNumberFormat="1" applyBorder="1" applyAlignment="1">
      <alignment horizontal="center" vertical="center"/>
    </xf>
    <xf numFmtId="0" fontId="0" fillId="0" borderId="15" xfId="0" applyBorder="1" applyAlignment="1">
      <alignment horizontal="center" vertical="center"/>
    </xf>
    <xf numFmtId="1" fontId="1" fillId="0" borderId="11" xfId="0" applyNumberFormat="1" applyFont="1" applyBorder="1" applyAlignment="1">
      <alignment horizontal="center" vertical="center"/>
    </xf>
    <xf numFmtId="0" fontId="1" fillId="0" borderId="11" xfId="0" applyFont="1" applyBorder="1" applyAlignment="1">
      <alignment horizontal="center" vertical="center"/>
    </xf>
    <xf numFmtId="164" fontId="1" fillId="0" borderId="11" xfId="0" applyNumberFormat="1" applyFont="1" applyBorder="1" applyAlignment="1">
      <alignment horizontal="center" vertical="center"/>
    </xf>
    <xf numFmtId="0" fontId="0" fillId="0" borderId="10" xfId="0" applyBorder="1" applyAlignment="1">
      <alignment horizontal="center" vertical="center"/>
    </xf>
    <xf numFmtId="0" fontId="0" fillId="0" borderId="44"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1" fontId="3" fillId="3" borderId="20" xfId="0" applyNumberFormat="1" applyFont="1" applyFill="1" applyBorder="1" applyAlignment="1">
      <alignment horizontal="center" vertical="center"/>
    </xf>
    <xf numFmtId="1" fontId="2" fillId="3" borderId="28" xfId="0" applyNumberFormat="1" applyFont="1" applyFill="1" applyBorder="1" applyAlignment="1">
      <alignment horizontal="center" vertical="center"/>
    </xf>
    <xf numFmtId="1" fontId="2" fillId="3" borderId="33" xfId="0" applyNumberFormat="1" applyFont="1" applyFill="1" applyBorder="1" applyAlignment="1">
      <alignment horizontal="center" vertical="center"/>
    </xf>
    <xf numFmtId="164" fontId="2" fillId="3" borderId="28" xfId="0" applyNumberFormat="1" applyFont="1" applyFill="1" applyBorder="1" applyAlignment="1">
      <alignment horizontal="center" vertical="center"/>
    </xf>
    <xf numFmtId="164" fontId="3" fillId="3" borderId="11" xfId="0" applyNumberFormat="1" applyFont="1" applyFill="1" applyBorder="1" applyAlignment="1">
      <alignment horizontal="center" vertical="center"/>
    </xf>
    <xf numFmtId="164" fontId="3" fillId="3" borderId="15" xfId="0" applyNumberFormat="1" applyFont="1" applyFill="1" applyBorder="1" applyAlignment="1">
      <alignment horizontal="center" vertical="center"/>
    </xf>
    <xf numFmtId="0" fontId="3" fillId="3" borderId="11" xfId="0" applyFont="1" applyFill="1" applyBorder="1" applyAlignment="1">
      <alignment horizontal="center" vertical="center"/>
    </xf>
    <xf numFmtId="0" fontId="3" fillId="3" borderId="15" xfId="0" applyFont="1" applyFill="1" applyBorder="1" applyAlignment="1">
      <alignment horizontal="center" vertical="center"/>
    </xf>
    <xf numFmtId="0" fontId="2" fillId="3" borderId="28" xfId="0" applyFont="1" applyFill="1" applyBorder="1" applyAlignment="1">
      <alignment horizontal="center" vertical="center"/>
    </xf>
    <xf numFmtId="164" fontId="0" fillId="0" borderId="10" xfId="0" applyNumberFormat="1" applyBorder="1" applyAlignment="1">
      <alignment horizontal="center" vertical="center"/>
    </xf>
    <xf numFmtId="0" fontId="1" fillId="5" borderId="53"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0" borderId="57" xfId="0" applyFont="1" applyBorder="1" applyAlignment="1">
      <alignment horizontal="center" vertical="center"/>
    </xf>
    <xf numFmtId="0" fontId="1" fillId="0" borderId="55" xfId="0" applyFont="1" applyBorder="1" applyAlignment="1">
      <alignment horizontal="center" vertical="center"/>
    </xf>
    <xf numFmtId="0" fontId="1" fillId="5" borderId="5" xfId="0" applyFont="1" applyFill="1" applyBorder="1" applyAlignment="1">
      <alignment horizontal="center" vertical="center" wrapText="1"/>
    </xf>
    <xf numFmtId="0" fontId="1" fillId="5" borderId="34" xfId="0" applyFont="1" applyFill="1" applyBorder="1" applyAlignment="1">
      <alignment horizontal="center" vertical="center" wrapText="1"/>
    </xf>
    <xf numFmtId="164" fontId="0" fillId="0" borderId="11" xfId="0" applyNumberFormat="1" applyFont="1" applyBorder="1" applyAlignment="1">
      <alignment horizontal="center" vertical="center"/>
    </xf>
    <xf numFmtId="0" fontId="1" fillId="5" borderId="6" xfId="0" applyFont="1" applyFill="1" applyBorder="1" applyAlignment="1">
      <alignment horizontal="center" vertical="center" wrapText="1"/>
    </xf>
    <xf numFmtId="0" fontId="0" fillId="6" borderId="0" xfId="0" applyFill="1"/>
    <xf numFmtId="1" fontId="0" fillId="0" borderId="59" xfId="0" applyNumberFormat="1" applyBorder="1" applyAlignment="1">
      <alignment horizontal="center" vertical="center"/>
    </xf>
    <xf numFmtId="1" fontId="0" fillId="0" borderId="44" xfId="0" applyNumberFormat="1" applyBorder="1" applyAlignment="1">
      <alignment horizontal="center" vertical="center"/>
    </xf>
    <xf numFmtId="1" fontId="0" fillId="0" borderId="10" xfId="0" applyNumberFormat="1" applyBorder="1" applyAlignment="1">
      <alignment horizontal="center" vertical="center"/>
    </xf>
    <xf numFmtId="0" fontId="0" fillId="4" borderId="0" xfId="0" applyFill="1"/>
    <xf numFmtId="0" fontId="1" fillId="6" borderId="0" xfId="0" applyFont="1" applyFill="1"/>
    <xf numFmtId="0" fontId="0" fillId="6" borderId="0" xfId="0" applyFill="1" applyAlignment="1">
      <alignment horizontal="center" vertical="center"/>
    </xf>
    <xf numFmtId="0" fontId="1" fillId="8" borderId="38" xfId="0" applyFont="1" applyFill="1" applyBorder="1" applyAlignment="1">
      <alignment horizontal="center" vertical="center"/>
    </xf>
    <xf numFmtId="0" fontId="1" fillId="8" borderId="33" xfId="0" applyFont="1" applyFill="1" applyBorder="1" applyAlignment="1">
      <alignment horizontal="center" vertical="center"/>
    </xf>
    <xf numFmtId="0" fontId="1" fillId="8" borderId="33"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0" fillId="0" borderId="54" xfId="0" applyBorder="1"/>
    <xf numFmtId="1" fontId="0" fillId="0" borderId="61" xfId="0" applyNumberFormat="1" applyBorder="1" applyAlignment="1">
      <alignment horizontal="center" vertical="center"/>
    </xf>
    <xf numFmtId="0" fontId="0" fillId="0" borderId="55" xfId="0" applyBorder="1"/>
    <xf numFmtId="0" fontId="0" fillId="0" borderId="19" xfId="0" quotePrefix="1" applyBorder="1" applyAlignment="1">
      <alignment horizontal="center" vertical="center"/>
    </xf>
    <xf numFmtId="0" fontId="0" fillId="0" borderId="55" xfId="0" applyBorder="1" applyAlignment="1">
      <alignment wrapText="1"/>
    </xf>
    <xf numFmtId="0" fontId="3" fillId="0" borderId="55" xfId="0" applyFont="1" applyBorder="1" applyAlignment="1">
      <alignment horizontal="left" indent="1"/>
    </xf>
    <xf numFmtId="1" fontId="3" fillId="0" borderId="44" xfId="0" applyNumberFormat="1" applyFont="1" applyBorder="1" applyAlignment="1">
      <alignment horizontal="center" vertical="center"/>
    </xf>
    <xf numFmtId="0" fontId="3" fillId="0" borderId="19" xfId="0" applyFont="1" applyBorder="1" applyAlignment="1">
      <alignment horizontal="center" vertical="center"/>
    </xf>
    <xf numFmtId="164" fontId="3" fillId="0" borderId="19" xfId="0" applyNumberFormat="1" applyFont="1" applyBorder="1" applyAlignment="1">
      <alignment horizontal="center" vertical="center"/>
    </xf>
    <xf numFmtId="1" fontId="3" fillId="0" borderId="61" xfId="0" applyNumberFormat="1" applyFont="1" applyBorder="1" applyAlignment="1">
      <alignment horizontal="center" vertical="center"/>
    </xf>
    <xf numFmtId="1" fontId="0" fillId="0" borderId="51" xfId="0" applyNumberFormat="1" applyBorder="1" applyAlignment="1">
      <alignment horizontal="center" vertical="center"/>
    </xf>
    <xf numFmtId="0" fontId="2" fillId="7" borderId="53" xfId="0" applyFont="1" applyFill="1" applyBorder="1" applyAlignment="1">
      <alignment horizontal="left" indent="1"/>
    </xf>
    <xf numFmtId="1" fontId="2" fillId="7" borderId="4" xfId="0" applyNumberFormat="1" applyFont="1" applyFill="1" applyBorder="1" applyAlignment="1">
      <alignment horizontal="center" vertical="center"/>
    </xf>
    <xf numFmtId="0" fontId="2" fillId="7" borderId="5" xfId="0" applyFont="1" applyFill="1" applyBorder="1" applyAlignment="1">
      <alignment horizontal="center" vertical="center"/>
    </xf>
    <xf numFmtId="164" fontId="2" fillId="7" borderId="5" xfId="0" applyNumberFormat="1" applyFont="1" applyFill="1" applyBorder="1" applyAlignment="1">
      <alignment horizontal="center" vertical="center"/>
    </xf>
    <xf numFmtId="1" fontId="2" fillId="7" borderId="2" xfId="0" applyNumberFormat="1" applyFont="1" applyFill="1" applyBorder="1" applyAlignment="1">
      <alignment horizontal="center" vertical="center"/>
    </xf>
    <xf numFmtId="0" fontId="1" fillId="8" borderId="62" xfId="0" applyFont="1" applyFill="1" applyBorder="1" applyAlignment="1">
      <alignment horizontal="center" vertical="center" wrapText="1"/>
    </xf>
    <xf numFmtId="1" fontId="3" fillId="0" borderId="19" xfId="0" applyNumberFormat="1" applyFont="1" applyBorder="1" applyAlignment="1">
      <alignment horizontal="center" vertical="center"/>
    </xf>
    <xf numFmtId="1" fontId="2" fillId="7" borderId="5" xfId="0" applyNumberFormat="1" applyFont="1" applyFill="1" applyBorder="1" applyAlignment="1">
      <alignment horizontal="center" vertical="center"/>
    </xf>
    <xf numFmtId="2" fontId="0" fillId="0" borderId="44" xfId="0" applyNumberFormat="1" applyBorder="1" applyAlignment="1">
      <alignment horizontal="center" vertical="center"/>
    </xf>
    <xf numFmtId="2" fontId="0" fillId="0" borderId="19" xfId="0" applyNumberFormat="1" applyBorder="1" applyAlignment="1">
      <alignment horizontal="center" vertical="center"/>
    </xf>
    <xf numFmtId="0" fontId="2" fillId="5" borderId="5" xfId="0" applyFont="1" applyFill="1" applyBorder="1" applyAlignment="1">
      <alignment horizontal="center" vertical="center" wrapText="1"/>
    </xf>
    <xf numFmtId="0" fontId="2" fillId="5" borderId="53" xfId="0" applyFont="1" applyFill="1" applyBorder="1" applyAlignment="1">
      <alignment horizontal="center" vertical="center" wrapText="1"/>
    </xf>
    <xf numFmtId="1" fontId="3" fillId="0" borderId="10" xfId="0" applyNumberFormat="1" applyFont="1" applyBorder="1" applyAlignment="1">
      <alignment horizontal="center" vertical="center"/>
    </xf>
    <xf numFmtId="0" fontId="2" fillId="5" borderId="53" xfId="0" applyFont="1" applyFill="1" applyBorder="1" applyAlignment="1">
      <alignment horizontal="center" vertical="center"/>
    </xf>
    <xf numFmtId="0" fontId="0" fillId="4" borderId="0" xfId="0" applyFill="1" applyAlignment="1">
      <alignment horizontal="center" vertical="center"/>
    </xf>
    <xf numFmtId="0" fontId="0" fillId="6" borderId="14" xfId="0" applyFill="1" applyBorder="1"/>
    <xf numFmtId="0" fontId="0" fillId="6" borderId="13" xfId="0" applyFill="1" applyBorder="1"/>
    <xf numFmtId="0" fontId="0" fillId="6" borderId="0" xfId="0" applyFill="1" applyBorder="1"/>
    <xf numFmtId="0" fontId="1" fillId="6" borderId="13" xfId="0" applyFont="1" applyFill="1" applyBorder="1"/>
    <xf numFmtId="0" fontId="2" fillId="6" borderId="0" xfId="0" applyFont="1" applyFill="1" applyBorder="1"/>
    <xf numFmtId="0" fontId="5" fillId="6" borderId="0" xfId="1" applyFill="1" applyBorder="1"/>
    <xf numFmtId="0" fontId="0" fillId="6" borderId="21" xfId="0" applyFill="1" applyBorder="1"/>
    <xf numFmtId="0" fontId="0" fillId="6" borderId="35" xfId="0" applyFill="1" applyBorder="1"/>
    <xf numFmtId="0" fontId="0" fillId="6" borderId="22" xfId="0" applyFill="1" applyBorder="1"/>
    <xf numFmtId="0" fontId="0" fillId="0" borderId="0" xfId="0" applyBorder="1"/>
    <xf numFmtId="0" fontId="0" fillId="6" borderId="8" xfId="0" applyFill="1" applyBorder="1"/>
    <xf numFmtId="0" fontId="0" fillId="6" borderId="36" xfId="0" applyFill="1" applyBorder="1"/>
    <xf numFmtId="0" fontId="0" fillId="6" borderId="9" xfId="0" applyFill="1" applyBorder="1"/>
    <xf numFmtId="1" fontId="0" fillId="0" borderId="29" xfId="0" applyNumberFormat="1" applyBorder="1" applyAlignment="1">
      <alignment horizontal="center" vertical="center"/>
    </xf>
    <xf numFmtId="1" fontId="0" fillId="0" borderId="24" xfId="0" applyNumberFormat="1" applyBorder="1" applyAlignment="1">
      <alignment horizontal="center" vertical="center"/>
    </xf>
    <xf numFmtId="1" fontId="0" fillId="0" borderId="18" xfId="0" applyNumberFormat="1" applyBorder="1" applyAlignment="1">
      <alignment horizontal="center" vertical="center"/>
    </xf>
    <xf numFmtId="0" fontId="1" fillId="8" borderId="53" xfId="0" applyFont="1" applyFill="1" applyBorder="1" applyAlignment="1">
      <alignment horizontal="center" vertical="center" wrapText="1"/>
    </xf>
    <xf numFmtId="0" fontId="1" fillId="8" borderId="4"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5" xfId="0" applyFont="1" applyFill="1" applyBorder="1" applyAlignment="1">
      <alignment horizontal="center" vertical="center" wrapText="1"/>
    </xf>
    <xf numFmtId="0" fontId="1" fillId="8" borderId="2" xfId="0" applyFont="1" applyFill="1" applyBorder="1" applyAlignment="1">
      <alignment horizontal="center" vertical="center" wrapText="1"/>
    </xf>
    <xf numFmtId="1" fontId="0" fillId="0" borderId="17" xfId="0" applyNumberFormat="1" applyBorder="1" applyAlignment="1">
      <alignment horizontal="center" vertical="center"/>
    </xf>
    <xf numFmtId="1" fontId="0" fillId="0" borderId="16" xfId="0" applyNumberFormat="1" applyBorder="1" applyAlignment="1">
      <alignment horizontal="center" vertical="center"/>
    </xf>
    <xf numFmtId="0" fontId="0" fillId="6" borderId="0" xfId="0" applyFont="1" applyFill="1" applyBorder="1" applyAlignment="1">
      <alignment horizontal="center" vertical="center"/>
    </xf>
    <xf numFmtId="0" fontId="1" fillId="6" borderId="0" xfId="0" applyFont="1" applyFill="1" applyBorder="1" applyAlignment="1">
      <alignment horizontal="center" vertical="center"/>
    </xf>
    <xf numFmtId="164" fontId="0" fillId="6" borderId="0" xfId="0" applyNumberFormat="1" applyFill="1" applyBorder="1" applyAlignment="1">
      <alignment horizontal="center" vertical="center"/>
    </xf>
    <xf numFmtId="0" fontId="9" fillId="6" borderId="0" xfId="0" applyFont="1" applyFill="1"/>
    <xf numFmtId="0" fontId="1" fillId="6" borderId="39" xfId="0" applyFont="1" applyFill="1" applyBorder="1" applyAlignment="1">
      <alignment horizontal="center" vertical="center"/>
    </xf>
    <xf numFmtId="0" fontId="1" fillId="9" borderId="17" xfId="0" applyFont="1" applyFill="1" applyBorder="1" applyAlignment="1">
      <alignment horizontal="center" vertical="center"/>
    </xf>
    <xf numFmtId="164" fontId="0" fillId="3" borderId="28" xfId="0" applyNumberFormat="1" applyFont="1" applyFill="1" applyBorder="1" applyAlignment="1">
      <alignment horizontal="center" vertical="center"/>
    </xf>
    <xf numFmtId="164" fontId="0" fillId="3" borderId="29" xfId="0" applyNumberFormat="1" applyFont="1" applyFill="1" applyBorder="1" applyAlignment="1">
      <alignment horizontal="center" vertical="center"/>
    </xf>
    <xf numFmtId="164" fontId="0" fillId="3" borderId="23" xfId="0" applyNumberFormat="1" applyFont="1" applyFill="1" applyBorder="1" applyAlignment="1">
      <alignment horizontal="center" vertical="center"/>
    </xf>
    <xf numFmtId="164" fontId="0" fillId="3" borderId="48" xfId="0" applyNumberFormat="1" applyFont="1" applyFill="1" applyBorder="1" applyAlignment="1">
      <alignment horizontal="center" vertical="center"/>
    </xf>
    <xf numFmtId="0" fontId="0" fillId="0" borderId="0" xfId="0" applyFill="1"/>
    <xf numFmtId="164" fontId="0" fillId="6" borderId="20" xfId="0" applyNumberFormat="1" applyFill="1" applyBorder="1" applyAlignment="1">
      <alignment horizontal="center" vertical="center"/>
    </xf>
    <xf numFmtId="0" fontId="1" fillId="10" borderId="33" xfId="0" applyFont="1" applyFill="1" applyBorder="1" applyAlignment="1">
      <alignment horizontal="center" vertical="center"/>
    </xf>
    <xf numFmtId="0" fontId="1" fillId="10" borderId="64" xfId="0" applyFont="1" applyFill="1" applyBorder="1" applyAlignment="1">
      <alignment horizontal="center" vertical="center"/>
    </xf>
    <xf numFmtId="0" fontId="1" fillId="10" borderId="38" xfId="0" applyFont="1" applyFill="1" applyBorder="1" applyAlignment="1">
      <alignment horizontal="center" vertical="center"/>
    </xf>
    <xf numFmtId="0" fontId="1" fillId="10" borderId="65" xfId="0" applyFont="1" applyFill="1" applyBorder="1" applyAlignment="1">
      <alignment horizontal="center" vertical="center" wrapText="1"/>
    </xf>
    <xf numFmtId="164" fontId="0" fillId="0" borderId="29" xfId="0" applyNumberFormat="1" applyBorder="1" applyAlignment="1">
      <alignment horizontal="center" vertical="center"/>
    </xf>
    <xf numFmtId="164" fontId="0" fillId="0" borderId="27" xfId="0" applyNumberFormat="1" applyBorder="1" applyAlignment="1">
      <alignment horizontal="center" vertical="center"/>
    </xf>
    <xf numFmtId="0" fontId="10" fillId="11" borderId="48" xfId="0" applyFont="1" applyFill="1" applyBorder="1" applyAlignment="1">
      <alignment horizontal="center" vertical="center"/>
    </xf>
    <xf numFmtId="164" fontId="0" fillId="3" borderId="19" xfId="0" applyNumberFormat="1" applyFont="1" applyFill="1" applyBorder="1" applyAlignment="1">
      <alignment horizontal="center" vertical="center"/>
    </xf>
    <xf numFmtId="164" fontId="0" fillId="3" borderId="17" xfId="0" applyNumberFormat="1" applyFont="1" applyFill="1" applyBorder="1" applyAlignment="1">
      <alignment horizontal="center" vertical="center"/>
    </xf>
    <xf numFmtId="164" fontId="0" fillId="6" borderId="12" xfId="0" applyNumberFormat="1" applyFill="1" applyBorder="1" applyAlignment="1">
      <alignment horizontal="center" vertical="center"/>
    </xf>
    <xf numFmtId="0" fontId="1" fillId="6" borderId="66" xfId="0" applyFont="1" applyFill="1" applyBorder="1" applyAlignment="1">
      <alignment horizontal="center" vertical="center"/>
    </xf>
    <xf numFmtId="164" fontId="0" fillId="0" borderId="24" xfId="0" applyNumberFormat="1" applyFont="1" applyBorder="1" applyAlignment="1">
      <alignment horizontal="center" vertical="center"/>
    </xf>
    <xf numFmtId="0" fontId="10" fillId="11" borderId="33" xfId="0" applyFont="1" applyFill="1" applyBorder="1" applyAlignment="1">
      <alignment horizontal="center" vertical="center"/>
    </xf>
    <xf numFmtId="0" fontId="10" fillId="11" borderId="64" xfId="0" applyFont="1" applyFill="1" applyBorder="1" applyAlignment="1">
      <alignment horizontal="center" vertical="center"/>
    </xf>
    <xf numFmtId="0" fontId="10" fillId="11" borderId="23" xfId="0" applyFont="1" applyFill="1" applyBorder="1" applyAlignment="1">
      <alignment horizontal="center" vertical="center"/>
    </xf>
    <xf numFmtId="0" fontId="1" fillId="3" borderId="41" xfId="0" applyFont="1" applyFill="1" applyBorder="1" applyAlignment="1">
      <alignment horizontal="right"/>
    </xf>
    <xf numFmtId="0" fontId="1" fillId="3" borderId="43" xfId="0" applyFont="1" applyFill="1" applyBorder="1" applyAlignment="1">
      <alignment horizontal="right"/>
    </xf>
    <xf numFmtId="0" fontId="1" fillId="3" borderId="49" xfId="0" applyFont="1" applyFill="1" applyBorder="1" applyAlignment="1">
      <alignment horizontal="right"/>
    </xf>
    <xf numFmtId="0" fontId="1" fillId="6" borderId="65" xfId="0" applyFont="1" applyFill="1" applyBorder="1" applyAlignment="1">
      <alignment horizontal="center" vertical="center"/>
    </xf>
    <xf numFmtId="1" fontId="0" fillId="3" borderId="28" xfId="0" applyNumberFormat="1" applyFont="1" applyFill="1" applyBorder="1" applyAlignment="1">
      <alignment horizontal="center" vertical="center"/>
    </xf>
    <xf numFmtId="1" fontId="0" fillId="3" borderId="29" xfId="0" applyNumberFormat="1" applyFont="1" applyFill="1" applyBorder="1" applyAlignment="1">
      <alignment horizontal="center" vertical="center"/>
    </xf>
    <xf numFmtId="1" fontId="0" fillId="3" borderId="23" xfId="0" applyNumberFormat="1" applyFont="1" applyFill="1" applyBorder="1" applyAlignment="1">
      <alignment horizontal="center" vertical="center"/>
    </xf>
    <xf numFmtId="1" fontId="0" fillId="3" borderId="48" xfId="0" applyNumberFormat="1" applyFont="1" applyFill="1" applyBorder="1" applyAlignment="1">
      <alignment horizontal="center" vertical="center"/>
    </xf>
    <xf numFmtId="1" fontId="0" fillId="3" borderId="19" xfId="0" applyNumberFormat="1" applyFont="1" applyFill="1" applyBorder="1" applyAlignment="1">
      <alignment horizontal="center" vertical="center"/>
    </xf>
    <xf numFmtId="1" fontId="0" fillId="3" borderId="17" xfId="0" applyNumberFormat="1" applyFont="1" applyFill="1" applyBorder="1" applyAlignment="1">
      <alignment horizontal="center" vertical="center"/>
    </xf>
    <xf numFmtId="0" fontId="1" fillId="9" borderId="23" xfId="0" applyFont="1" applyFill="1" applyBorder="1" applyAlignment="1">
      <alignment horizontal="center" vertical="center"/>
    </xf>
    <xf numFmtId="0" fontId="1" fillId="9" borderId="48" xfId="0" applyFont="1" applyFill="1" applyBorder="1" applyAlignment="1">
      <alignment horizontal="center" vertical="center"/>
    </xf>
    <xf numFmtId="1" fontId="0" fillId="6" borderId="20" xfId="0" applyNumberFormat="1" applyFill="1" applyBorder="1" applyAlignment="1">
      <alignment horizontal="center" vertical="center"/>
    </xf>
    <xf numFmtId="0" fontId="10" fillId="11" borderId="53" xfId="0" applyFont="1" applyFill="1" applyBorder="1" applyAlignment="1">
      <alignment horizontal="center" vertical="center"/>
    </xf>
    <xf numFmtId="0" fontId="10" fillId="11" borderId="15" xfId="0" applyFont="1" applyFill="1" applyBorder="1" applyAlignment="1">
      <alignment horizontal="center" vertical="center"/>
    </xf>
    <xf numFmtId="0" fontId="4" fillId="6" borderId="0" xfId="0" applyFont="1" applyFill="1" applyBorder="1"/>
    <xf numFmtId="0" fontId="4" fillId="6" borderId="0" xfId="0" applyFont="1" applyFill="1" applyBorder="1" applyAlignment="1">
      <alignment wrapText="1"/>
    </xf>
    <xf numFmtId="0" fontId="1" fillId="5" borderId="4" xfId="0" applyFont="1" applyFill="1" applyBorder="1" applyAlignment="1">
      <alignment horizontal="center" vertical="center" wrapText="1"/>
    </xf>
    <xf numFmtId="0" fontId="1" fillId="5" borderId="53" xfId="0" applyFont="1" applyFill="1" applyBorder="1" applyAlignment="1">
      <alignment horizontal="center" vertical="center" wrapText="1"/>
    </xf>
    <xf numFmtId="0" fontId="0" fillId="0" borderId="0" xfId="0" applyAlignment="1">
      <alignment horizontal="left" vertical="center"/>
    </xf>
    <xf numFmtId="0" fontId="12" fillId="6" borderId="0" xfId="0" applyFont="1" applyFill="1" applyBorder="1"/>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13" xfId="0" applyFill="1" applyBorder="1" applyAlignment="1"/>
    <xf numFmtId="0" fontId="0" fillId="6" borderId="14" xfId="0" applyFill="1" applyBorder="1" applyAlignment="1"/>
    <xf numFmtId="0" fontId="0" fillId="0" borderId="43" xfId="0"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11" xfId="0" applyFill="1" applyBorder="1" applyAlignment="1">
      <alignment horizontal="center" vertical="center"/>
    </xf>
    <xf numFmtId="0" fontId="0" fillId="0" borderId="19" xfId="0" applyFill="1" applyBorder="1" applyAlignment="1">
      <alignment horizontal="center" vertical="center"/>
    </xf>
    <xf numFmtId="1" fontId="0" fillId="0" borderId="19" xfId="0" applyNumberFormat="1" applyFill="1" applyBorder="1" applyAlignment="1">
      <alignment horizontal="center" vertical="center"/>
    </xf>
    <xf numFmtId="1" fontId="3" fillId="0" borderId="19" xfId="0" applyNumberFormat="1" applyFont="1" applyFill="1" applyBorder="1" applyAlignment="1">
      <alignment horizontal="center" vertical="center"/>
    </xf>
    <xf numFmtId="0" fontId="0" fillId="0" borderId="15" xfId="0" applyFill="1" applyBorder="1" applyAlignment="1">
      <alignment horizontal="center" vertical="center"/>
    </xf>
    <xf numFmtId="164" fontId="0" fillId="0" borderId="11" xfId="0" applyNumberFormat="1" applyFill="1" applyBorder="1" applyAlignment="1">
      <alignment horizontal="center" vertical="center"/>
    </xf>
    <xf numFmtId="164" fontId="0" fillId="0" borderId="19" xfId="0" applyNumberFormat="1" applyFill="1" applyBorder="1" applyAlignment="1">
      <alignment horizontal="center" vertical="center"/>
    </xf>
    <xf numFmtId="164" fontId="0" fillId="0" borderId="15" xfId="0" applyNumberFormat="1" applyFill="1" applyBorder="1" applyAlignment="1">
      <alignment horizontal="center" vertical="center"/>
    </xf>
    <xf numFmtId="164" fontId="3" fillId="0" borderId="19" xfId="0" applyNumberFormat="1" applyFont="1" applyFill="1" applyBorder="1" applyAlignment="1">
      <alignment horizontal="center" vertical="center"/>
    </xf>
    <xf numFmtId="164" fontId="13" fillId="0" borderId="0" xfId="0" applyNumberFormat="1" applyFont="1" applyFill="1" applyBorder="1" applyAlignment="1">
      <alignment horizontal="center" vertical="center"/>
    </xf>
    <xf numFmtId="0" fontId="1" fillId="0" borderId="63" xfId="0" applyFont="1" applyBorder="1" applyAlignment="1">
      <alignment horizontal="center" vertical="center"/>
    </xf>
    <xf numFmtId="2" fontId="0" fillId="0" borderId="51" xfId="0" applyNumberFormat="1" applyBorder="1" applyAlignment="1">
      <alignment horizontal="center" vertical="center"/>
    </xf>
    <xf numFmtId="2" fontId="0" fillId="0" borderId="15" xfId="0" applyNumberFormat="1" applyBorder="1" applyAlignment="1">
      <alignment horizontal="center" vertical="center"/>
    </xf>
    <xf numFmtId="0" fontId="3" fillId="0" borderId="15" xfId="0" applyFont="1" applyBorder="1" applyAlignment="1">
      <alignment horizontal="center" vertical="center"/>
    </xf>
    <xf numFmtId="1" fontId="2" fillId="4" borderId="55" xfId="0" applyNumberFormat="1" applyFont="1" applyFill="1" applyBorder="1" applyAlignment="1">
      <alignment horizontal="center" vertical="center"/>
    </xf>
    <xf numFmtId="1" fontId="2" fillId="4" borderId="63" xfId="0" applyNumberFormat="1" applyFont="1" applyFill="1" applyBorder="1" applyAlignment="1">
      <alignment horizontal="center" vertical="center"/>
    </xf>
    <xf numFmtId="0" fontId="1" fillId="2" borderId="66"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0" fillId="0" borderId="0" xfId="0" applyFill="1" applyBorder="1"/>
    <xf numFmtId="0" fontId="1" fillId="2" borderId="37" xfId="0" applyFont="1" applyFill="1" applyBorder="1" applyAlignment="1">
      <alignment horizontal="center" vertical="center" wrapText="1"/>
    </xf>
    <xf numFmtId="0" fontId="1" fillId="2" borderId="67" xfId="0" applyFont="1" applyFill="1" applyBorder="1" applyAlignment="1">
      <alignment horizontal="center" vertical="center" wrapText="1"/>
    </xf>
    <xf numFmtId="0" fontId="1" fillId="0" borderId="62" xfId="0" applyFont="1" applyFill="1" applyBorder="1" applyAlignment="1">
      <alignment horizontal="center" vertical="center"/>
    </xf>
    <xf numFmtId="0" fontId="0" fillId="0" borderId="38" xfId="0" applyFill="1" applyBorder="1" applyAlignment="1">
      <alignment horizontal="center" vertical="center"/>
    </xf>
    <xf numFmtId="0" fontId="0" fillId="0" borderId="33" xfId="0" applyFill="1" applyBorder="1" applyAlignment="1">
      <alignment horizontal="center" vertical="center"/>
    </xf>
    <xf numFmtId="0" fontId="2" fillId="4" borderId="62" xfId="0" applyFont="1" applyFill="1" applyBorder="1" applyAlignment="1">
      <alignment horizontal="center" vertical="center"/>
    </xf>
    <xf numFmtId="0" fontId="1" fillId="0" borderId="56" xfId="0" applyFont="1" applyFill="1" applyBorder="1" applyAlignment="1">
      <alignment horizontal="center" vertical="center"/>
    </xf>
    <xf numFmtId="0" fontId="0" fillId="0" borderId="32" xfId="0" applyFill="1" applyBorder="1" applyAlignment="1">
      <alignment horizontal="center" vertical="center"/>
    </xf>
    <xf numFmtId="0" fontId="0" fillId="0" borderId="23" xfId="0" applyFill="1" applyBorder="1" applyAlignment="1">
      <alignment horizontal="center" vertical="center"/>
    </xf>
    <xf numFmtId="2" fontId="0" fillId="0" borderId="32" xfId="0" applyNumberFormat="1" applyFill="1" applyBorder="1" applyAlignment="1">
      <alignment horizontal="center"/>
    </xf>
    <xf numFmtId="2" fontId="0" fillId="0" borderId="23" xfId="0" applyNumberFormat="1" applyFill="1" applyBorder="1" applyAlignment="1">
      <alignment horizontal="center"/>
    </xf>
    <xf numFmtId="1" fontId="1" fillId="0" borderId="56" xfId="0" applyNumberFormat="1" applyFont="1" applyFill="1" applyBorder="1" applyAlignment="1">
      <alignment horizontal="center"/>
    </xf>
    <xf numFmtId="1" fontId="0" fillId="0" borderId="32" xfId="0" applyNumberFormat="1" applyFill="1" applyBorder="1" applyAlignment="1">
      <alignment horizontal="center" vertical="center"/>
    </xf>
    <xf numFmtId="1" fontId="0" fillId="0" borderId="23" xfId="0" applyNumberFormat="1" applyFill="1" applyBorder="1" applyAlignment="1">
      <alignment horizontal="center" vertical="center"/>
    </xf>
    <xf numFmtId="1" fontId="2" fillId="4" borderId="56" xfId="0" applyNumberFormat="1" applyFont="1" applyFill="1" applyBorder="1" applyAlignment="1">
      <alignment horizontal="center" vertical="center"/>
    </xf>
    <xf numFmtId="2" fontId="2" fillId="4" borderId="55" xfId="0" applyNumberFormat="1" applyFont="1" applyFill="1" applyBorder="1" applyAlignment="1">
      <alignment horizontal="center" vertical="center"/>
    </xf>
    <xf numFmtId="2" fontId="2" fillId="4" borderId="63" xfId="0" applyNumberFormat="1" applyFont="1" applyFill="1" applyBorder="1" applyAlignment="1">
      <alignment horizontal="center" vertical="center"/>
    </xf>
    <xf numFmtId="2" fontId="2" fillId="4" borderId="56" xfId="0" applyNumberFormat="1" applyFont="1" applyFill="1" applyBorder="1" applyAlignment="1">
      <alignment horizontal="center" vertical="center"/>
    </xf>
    <xf numFmtId="0" fontId="2" fillId="4" borderId="55" xfId="0" applyFont="1" applyFill="1" applyBorder="1" applyAlignment="1">
      <alignment horizontal="center" vertical="center"/>
    </xf>
    <xf numFmtId="0" fontId="2" fillId="4" borderId="63" xfId="0" applyFont="1" applyFill="1" applyBorder="1" applyAlignment="1">
      <alignment horizontal="center" vertical="center"/>
    </xf>
    <xf numFmtId="0" fontId="2" fillId="4" borderId="56" xfId="0" applyFont="1" applyFill="1" applyBorder="1" applyAlignment="1">
      <alignment horizontal="center" vertical="center"/>
    </xf>
    <xf numFmtId="0" fontId="2" fillId="4" borderId="57" xfId="0" applyFont="1" applyFill="1" applyBorder="1" applyAlignment="1">
      <alignment horizontal="center" vertical="center"/>
    </xf>
    <xf numFmtId="0" fontId="2" fillId="4" borderId="1" xfId="0" applyFont="1" applyFill="1" applyBorder="1" applyAlignment="1">
      <alignment horizontal="left" indent="1"/>
    </xf>
    <xf numFmtId="1" fontId="2" fillId="4" borderId="3" xfId="0" applyNumberFormat="1" applyFont="1" applyFill="1" applyBorder="1" applyAlignment="1">
      <alignment horizontal="center" vertical="center"/>
    </xf>
    <xf numFmtId="1" fontId="2" fillId="4" borderId="5" xfId="0" applyNumberFormat="1" applyFont="1" applyFill="1" applyBorder="1" applyAlignment="1">
      <alignment horizontal="center" vertical="center"/>
    </xf>
    <xf numFmtId="1" fontId="2" fillId="4" borderId="7" xfId="0" applyNumberFormat="1" applyFont="1" applyFill="1" applyBorder="1" applyAlignment="1">
      <alignment horizontal="center" vertical="center"/>
    </xf>
    <xf numFmtId="1" fontId="1" fillId="0" borderId="19" xfId="0" applyNumberFormat="1" applyFont="1" applyFill="1" applyBorder="1" applyAlignment="1">
      <alignment horizontal="center" vertical="center"/>
    </xf>
    <xf numFmtId="0" fontId="1" fillId="0" borderId="19" xfId="0" applyFont="1" applyFill="1" applyBorder="1" applyAlignment="1">
      <alignment horizontal="center" vertical="center"/>
    </xf>
    <xf numFmtId="164" fontId="1" fillId="0" borderId="19" xfId="0" applyNumberFormat="1" applyFont="1" applyFill="1" applyBorder="1" applyAlignment="1">
      <alignment horizontal="center" vertical="center"/>
    </xf>
    <xf numFmtId="0" fontId="0" fillId="0" borderId="28" xfId="0" applyFill="1" applyBorder="1" applyAlignment="1">
      <alignment horizontal="center" vertical="center"/>
    </xf>
    <xf numFmtId="164" fontId="0" fillId="0" borderId="28" xfId="0" applyNumberFormat="1" applyFill="1" applyBorder="1" applyAlignment="1">
      <alignment horizontal="center" vertical="center"/>
    </xf>
    <xf numFmtId="1" fontId="1" fillId="0" borderId="23" xfId="0" applyNumberFormat="1" applyFont="1" applyFill="1" applyBorder="1" applyAlignment="1">
      <alignment horizontal="center" vertical="center"/>
    </xf>
    <xf numFmtId="0" fontId="1" fillId="0" borderId="23" xfId="0" applyFont="1" applyFill="1" applyBorder="1" applyAlignment="1">
      <alignment horizontal="center" vertical="center"/>
    </xf>
    <xf numFmtId="164" fontId="1" fillId="0" borderId="23" xfId="0" applyNumberFormat="1" applyFont="1" applyFill="1" applyBorder="1" applyAlignment="1">
      <alignment horizontal="center" vertical="center"/>
    </xf>
    <xf numFmtId="0" fontId="0" fillId="0" borderId="27" xfId="0" applyFill="1" applyBorder="1" applyAlignment="1">
      <alignment horizontal="center" vertical="center"/>
    </xf>
    <xf numFmtId="0" fontId="0" fillId="0" borderId="44" xfId="0" applyFill="1" applyBorder="1" applyAlignment="1">
      <alignment horizontal="center" vertical="center"/>
    </xf>
    <xf numFmtId="0" fontId="0" fillId="0" borderId="51" xfId="0" applyFill="1" applyBorder="1" applyAlignment="1">
      <alignment horizontal="center" vertical="center"/>
    </xf>
    <xf numFmtId="0" fontId="1" fillId="0" borderId="28" xfId="0" applyFont="1" applyFill="1" applyBorder="1" applyAlignment="1">
      <alignment horizontal="center" vertical="center"/>
    </xf>
    <xf numFmtId="164" fontId="1" fillId="0" borderId="28" xfId="0" applyNumberFormat="1" applyFont="1" applyFill="1" applyBorder="1" applyAlignment="1">
      <alignment horizontal="center" vertical="center"/>
    </xf>
    <xf numFmtId="1" fontId="0" fillId="0" borderId="28" xfId="0" applyNumberFormat="1" applyFill="1" applyBorder="1" applyAlignment="1">
      <alignment horizontal="center" vertical="center"/>
    </xf>
    <xf numFmtId="0" fontId="3" fillId="0" borderId="23" xfId="0" applyFont="1" applyFill="1" applyBorder="1" applyAlignment="1">
      <alignment horizontal="center" vertical="center"/>
    </xf>
    <xf numFmtId="1" fontId="1" fillId="0" borderId="28" xfId="0" applyNumberFormat="1" applyFont="1" applyFill="1" applyBorder="1" applyAlignment="1">
      <alignment horizontal="center" vertical="center"/>
    </xf>
    <xf numFmtId="0" fontId="0" fillId="0" borderId="41" xfId="0" applyFill="1" applyBorder="1" applyAlignment="1">
      <alignment horizontal="center" vertical="center"/>
    </xf>
    <xf numFmtId="0" fontId="0" fillId="0" borderId="43" xfId="0" applyFill="1" applyBorder="1" applyAlignment="1">
      <alignment horizontal="center" vertical="center"/>
    </xf>
    <xf numFmtId="0" fontId="0" fillId="0" borderId="49" xfId="0" applyFill="1" applyBorder="1" applyAlignment="1">
      <alignment horizontal="center" vertical="center"/>
    </xf>
    <xf numFmtId="164" fontId="0" fillId="0" borderId="23" xfId="0" applyNumberFormat="1" applyFill="1" applyBorder="1" applyAlignment="1">
      <alignment horizontal="center" vertical="center"/>
    </xf>
    <xf numFmtId="0" fontId="3" fillId="3" borderId="23" xfId="0" applyFont="1" applyFill="1" applyBorder="1" applyAlignment="1">
      <alignment horizontal="center" vertical="center"/>
    </xf>
    <xf numFmtId="164" fontId="3" fillId="3" borderId="23" xfId="0" applyNumberFormat="1" applyFont="1" applyFill="1" applyBorder="1" applyAlignment="1">
      <alignment horizontal="center" vertical="center"/>
    </xf>
    <xf numFmtId="2" fontId="3" fillId="0" borderId="23" xfId="0" applyNumberFormat="1" applyFont="1" applyFill="1" applyBorder="1" applyAlignment="1">
      <alignment horizontal="center"/>
    </xf>
    <xf numFmtId="1" fontId="3" fillId="0" borderId="23" xfId="0" applyNumberFormat="1" applyFont="1" applyFill="1" applyBorder="1" applyAlignment="1">
      <alignment horizontal="center" vertical="center"/>
    </xf>
    <xf numFmtId="164" fontId="11" fillId="3" borderId="23" xfId="0" applyNumberFormat="1" applyFont="1" applyFill="1" applyBorder="1" applyAlignment="1">
      <alignment horizontal="center" vertical="center"/>
    </xf>
    <xf numFmtId="0" fontId="1" fillId="6" borderId="40" xfId="0" applyFont="1" applyFill="1" applyBorder="1" applyAlignment="1">
      <alignment horizontal="center" vertical="center"/>
    </xf>
    <xf numFmtId="164" fontId="0" fillId="6" borderId="33" xfId="0" applyNumberFormat="1" applyFill="1" applyBorder="1" applyAlignment="1">
      <alignment horizontal="center" vertical="center"/>
    </xf>
    <xf numFmtId="164" fontId="0" fillId="6" borderId="64" xfId="0" applyNumberFormat="1" applyFill="1" applyBorder="1" applyAlignment="1">
      <alignment horizontal="center" vertical="center"/>
    </xf>
    <xf numFmtId="1" fontId="0" fillId="6" borderId="18" xfId="0" applyNumberFormat="1" applyFill="1" applyBorder="1" applyAlignment="1">
      <alignment horizontal="center" vertical="center"/>
    </xf>
    <xf numFmtId="164" fontId="1" fillId="4" borderId="28" xfId="0" applyNumberFormat="1" applyFont="1" applyFill="1" applyBorder="1" applyAlignment="1">
      <alignment horizontal="center" vertical="center"/>
    </xf>
    <xf numFmtId="164" fontId="1" fillId="4" borderId="29" xfId="0" applyNumberFormat="1" applyFont="1" applyFill="1" applyBorder="1" applyAlignment="1">
      <alignment horizontal="center" vertical="center"/>
    </xf>
    <xf numFmtId="164" fontId="1" fillId="4" borderId="23" xfId="0" applyNumberFormat="1" applyFont="1" applyFill="1" applyBorder="1" applyAlignment="1">
      <alignment horizontal="center" vertical="center"/>
    </xf>
    <xf numFmtId="164" fontId="1" fillId="4" borderId="48" xfId="0" applyNumberFormat="1" applyFont="1" applyFill="1" applyBorder="1" applyAlignment="1">
      <alignment horizontal="center" vertical="center"/>
    </xf>
    <xf numFmtId="0" fontId="1" fillId="10" borderId="13" xfId="0" applyFont="1" applyFill="1" applyBorder="1" applyAlignment="1">
      <alignment horizontal="center" vertical="center"/>
    </xf>
    <xf numFmtId="1" fontId="0" fillId="0" borderId="48" xfId="0" applyNumberFormat="1" applyBorder="1" applyAlignment="1">
      <alignment horizontal="center" vertical="center"/>
    </xf>
    <xf numFmtId="1" fontId="1" fillId="4" borderId="28" xfId="0" applyNumberFormat="1" applyFont="1" applyFill="1" applyBorder="1" applyAlignment="1">
      <alignment horizontal="center" vertical="center"/>
    </xf>
    <xf numFmtId="1" fontId="1" fillId="4" borderId="29" xfId="0" applyNumberFormat="1" applyFont="1" applyFill="1" applyBorder="1" applyAlignment="1">
      <alignment horizontal="center" vertical="center"/>
    </xf>
    <xf numFmtId="1" fontId="1" fillId="4" borderId="23" xfId="0" applyNumberFormat="1" applyFont="1" applyFill="1" applyBorder="1" applyAlignment="1">
      <alignment horizontal="center" vertical="center"/>
    </xf>
    <xf numFmtId="1" fontId="1" fillId="4" borderId="48" xfId="0" applyNumberFormat="1" applyFont="1" applyFill="1" applyBorder="1" applyAlignment="1">
      <alignment horizontal="center" vertical="center"/>
    </xf>
    <xf numFmtId="0" fontId="10" fillId="11" borderId="16" xfId="0" applyFont="1" applyFill="1" applyBorder="1" applyAlignment="1">
      <alignment horizontal="center" vertical="center"/>
    </xf>
    <xf numFmtId="1" fontId="0" fillId="0" borderId="27" xfId="0" applyNumberFormat="1" applyBorder="1" applyAlignment="1">
      <alignment horizontal="center" vertical="center"/>
    </xf>
    <xf numFmtId="0" fontId="1" fillId="3" borderId="25" xfId="0" applyFont="1" applyFill="1" applyBorder="1" applyAlignment="1">
      <alignment horizontal="right" vertical="center"/>
    </xf>
    <xf numFmtId="1" fontId="0" fillId="6" borderId="37" xfId="0" applyNumberFormat="1" applyFill="1" applyBorder="1" applyAlignment="1">
      <alignment horizontal="center" vertical="center"/>
    </xf>
    <xf numFmtId="1" fontId="0" fillId="6" borderId="9" xfId="0" applyNumberFormat="1" applyFill="1" applyBorder="1" applyAlignment="1">
      <alignment horizontal="center" vertical="center"/>
    </xf>
    <xf numFmtId="0" fontId="1" fillId="6" borderId="3" xfId="0" applyFont="1" applyFill="1" applyBorder="1" applyAlignment="1">
      <alignment horizontal="center" vertical="center"/>
    </xf>
    <xf numFmtId="164" fontId="0" fillId="6" borderId="7" xfId="0" applyNumberFormat="1" applyFont="1" applyFill="1" applyBorder="1" applyAlignment="1">
      <alignment horizontal="center" vertical="center"/>
    </xf>
    <xf numFmtId="0" fontId="11" fillId="6" borderId="3" xfId="0" applyFont="1" applyFill="1" applyBorder="1" applyAlignment="1">
      <alignment horizontal="center" vertical="center"/>
    </xf>
    <xf numFmtId="1" fontId="9" fillId="6" borderId="12" xfId="0" applyNumberFormat="1" applyFont="1" applyFill="1" applyBorder="1" applyAlignment="1">
      <alignment horizontal="center" vertical="center"/>
    </xf>
    <xf numFmtId="1" fontId="9" fillId="6" borderId="67" xfId="0" applyNumberFormat="1" applyFont="1" applyFill="1" applyBorder="1" applyAlignment="1">
      <alignment horizontal="center" vertical="center"/>
    </xf>
    <xf numFmtId="164" fontId="3" fillId="0" borderId="10" xfId="0" applyNumberFormat="1" applyFont="1" applyBorder="1" applyAlignment="1">
      <alignment horizontal="center" vertical="center"/>
    </xf>
    <xf numFmtId="164" fontId="2" fillId="4" borderId="5" xfId="0" applyNumberFormat="1" applyFont="1" applyFill="1" applyBorder="1" applyAlignment="1">
      <alignment horizontal="center" vertical="center"/>
    </xf>
    <xf numFmtId="1" fontId="0" fillId="0" borderId="42" xfId="0" applyNumberFormat="1" applyBorder="1" applyAlignment="1">
      <alignment horizontal="center" vertical="center"/>
    </xf>
    <xf numFmtId="1" fontId="0" fillId="0" borderId="14" xfId="0" applyNumberFormat="1" applyBorder="1" applyAlignment="1">
      <alignment horizontal="center" vertical="center"/>
    </xf>
    <xf numFmtId="0" fontId="0" fillId="6" borderId="0" xfId="0" applyFill="1" applyBorder="1" applyAlignment="1">
      <alignment horizontal="left" vertical="center" wrapText="1"/>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4" fillId="6" borderId="0" xfId="0" applyFont="1" applyFill="1" applyBorder="1" applyAlignment="1">
      <alignment horizontal="center" vertical="center" wrapText="1"/>
    </xf>
    <xf numFmtId="0" fontId="0" fillId="6" borderId="0" xfId="0" applyFill="1" applyBorder="1" applyAlignment="1">
      <alignment horizontal="left" vertical="top"/>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67" xfId="0" applyFont="1" applyFill="1" applyBorder="1" applyAlignment="1">
      <alignment horizontal="center" vertical="center" wrapText="1"/>
    </xf>
    <xf numFmtId="1" fontId="0" fillId="0" borderId="11" xfId="0" applyNumberFormat="1" applyFill="1" applyBorder="1" applyAlignment="1">
      <alignment horizontal="center" vertical="center"/>
    </xf>
    <xf numFmtId="1" fontId="0" fillId="0" borderId="15" xfId="0" applyNumberFormat="1" applyFill="1" applyBorder="1" applyAlignment="1">
      <alignment horizontal="center" vertical="center"/>
    </xf>
    <xf numFmtId="0" fontId="0" fillId="0" borderId="49" xfId="0" applyBorder="1" applyAlignment="1">
      <alignment horizontal="center" vertical="center"/>
    </xf>
    <xf numFmtId="1" fontId="1" fillId="0" borderId="24" xfId="0" applyNumberFormat="1" applyFont="1" applyBorder="1" applyAlignment="1">
      <alignment horizontal="center" vertical="center"/>
    </xf>
    <xf numFmtId="1" fontId="1" fillId="0" borderId="48" xfId="0" applyNumberFormat="1" applyFont="1" applyBorder="1" applyAlignment="1">
      <alignment horizontal="center" vertical="center"/>
    </xf>
    <xf numFmtId="1" fontId="0" fillId="0" borderId="29" xfId="0" applyNumberFormat="1" applyFill="1" applyBorder="1" applyAlignment="1">
      <alignment horizontal="center" vertical="center"/>
    </xf>
    <xf numFmtId="1" fontId="0" fillId="0" borderId="17" xfId="0" applyNumberFormat="1" applyFill="1" applyBorder="1" applyAlignment="1">
      <alignment horizontal="center" vertical="center"/>
    </xf>
    <xf numFmtId="1" fontId="0" fillId="0" borderId="48" xfId="0" applyNumberFormat="1" applyFill="1" applyBorder="1" applyAlignment="1">
      <alignment horizontal="center" vertical="center"/>
    </xf>
    <xf numFmtId="1" fontId="1" fillId="0" borderId="29" xfId="0" applyNumberFormat="1" applyFont="1" applyFill="1" applyBorder="1" applyAlignment="1">
      <alignment horizontal="center" vertical="center"/>
    </xf>
    <xf numFmtId="1" fontId="1" fillId="0" borderId="48" xfId="0" applyNumberFormat="1" applyFont="1" applyFill="1" applyBorder="1" applyAlignment="1">
      <alignment horizontal="center" vertical="center"/>
    </xf>
    <xf numFmtId="1" fontId="1" fillId="0" borderId="22" xfId="0" applyNumberFormat="1" applyFont="1" applyBorder="1" applyAlignment="1">
      <alignment horizontal="center" vertical="center"/>
    </xf>
    <xf numFmtId="1" fontId="1" fillId="0" borderId="29" xfId="0" applyNumberFormat="1" applyFont="1" applyBorder="1" applyAlignment="1">
      <alignment horizontal="center" vertical="center"/>
    </xf>
    <xf numFmtId="0" fontId="1" fillId="2" borderId="37" xfId="0" applyFont="1" applyFill="1" applyBorder="1" applyAlignment="1">
      <alignment horizontal="center" vertical="center"/>
    </xf>
    <xf numFmtId="0" fontId="1" fillId="2" borderId="12" xfId="0" applyFont="1" applyFill="1" applyBorder="1" applyAlignment="1">
      <alignment horizontal="center" vertical="center"/>
    </xf>
    <xf numFmtId="0" fontId="2" fillId="2" borderId="12" xfId="0" applyFont="1" applyFill="1" applyBorder="1" applyAlignment="1">
      <alignment horizontal="center" vertical="center"/>
    </xf>
    <xf numFmtId="0" fontId="2" fillId="3" borderId="11" xfId="0" applyFont="1" applyFill="1" applyBorder="1" applyAlignment="1">
      <alignment horizontal="center" vertical="center"/>
    </xf>
    <xf numFmtId="164" fontId="2"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37" xfId="0" applyFont="1" applyFill="1" applyBorder="1" applyAlignment="1">
      <alignment horizontal="center" vertical="center"/>
    </xf>
    <xf numFmtId="0" fontId="1" fillId="7" borderId="12" xfId="0" applyFont="1" applyFill="1" applyBorder="1" applyAlignment="1">
      <alignment horizontal="center" vertical="center"/>
    </xf>
    <xf numFmtId="0" fontId="2" fillId="7" borderId="12" xfId="0" applyFont="1" applyFill="1" applyBorder="1" applyAlignment="1">
      <alignment horizontal="center" vertical="center"/>
    </xf>
    <xf numFmtId="0" fontId="1" fillId="7" borderId="12" xfId="0" applyFont="1" applyFill="1" applyBorder="1" applyAlignment="1">
      <alignment horizontal="center" vertical="center" wrapText="1"/>
    </xf>
    <xf numFmtId="0" fontId="1" fillId="7" borderId="67" xfId="0" applyFont="1" applyFill="1" applyBorder="1" applyAlignment="1">
      <alignment horizontal="center" vertical="center" wrapText="1"/>
    </xf>
    <xf numFmtId="1" fontId="1" fillId="0" borderId="17" xfId="0" applyNumberFormat="1" applyFont="1" applyBorder="1" applyAlignment="1">
      <alignment horizontal="center" vertical="center"/>
    </xf>
    <xf numFmtId="1" fontId="1" fillId="0" borderId="42" xfId="0" applyNumberFormat="1" applyFont="1" applyBorder="1" applyAlignment="1">
      <alignment horizontal="center" vertical="center"/>
    </xf>
    <xf numFmtId="0" fontId="1" fillId="7" borderId="4" xfId="0" applyFont="1" applyFill="1" applyBorder="1" applyAlignment="1">
      <alignment horizontal="center" vertical="center"/>
    </xf>
    <xf numFmtId="1" fontId="1" fillId="0" borderId="17" xfId="0" applyNumberFormat="1" applyFont="1" applyFill="1" applyBorder="1" applyAlignment="1">
      <alignment horizontal="center" vertical="center"/>
    </xf>
    <xf numFmtId="1" fontId="0" fillId="0" borderId="16" xfId="0" applyNumberFormat="1" applyFill="1" applyBorder="1" applyAlignment="1">
      <alignment horizontal="center" vertical="center"/>
    </xf>
    <xf numFmtId="0" fontId="10" fillId="11" borderId="60" xfId="0" applyFont="1" applyFill="1" applyBorder="1" applyAlignment="1">
      <alignment horizontal="center" vertical="center"/>
    </xf>
    <xf numFmtId="0" fontId="10" fillId="11" borderId="59" xfId="0" applyFont="1" applyFill="1" applyBorder="1" applyAlignment="1">
      <alignment horizontal="center" vertical="center"/>
    </xf>
    <xf numFmtId="0" fontId="1" fillId="9" borderId="16" xfId="0" applyFont="1" applyFill="1" applyBorder="1" applyAlignment="1">
      <alignment horizontal="center" vertical="center"/>
    </xf>
    <xf numFmtId="0" fontId="1" fillId="0" borderId="39" xfId="0" applyFont="1" applyBorder="1" applyAlignment="1">
      <alignment horizontal="center" vertical="center"/>
    </xf>
    <xf numFmtId="0" fontId="1" fillId="9" borderId="3" xfId="0" applyFont="1" applyFill="1" applyBorder="1"/>
    <xf numFmtId="164" fontId="1" fillId="4" borderId="19" xfId="0" applyNumberFormat="1" applyFont="1" applyFill="1" applyBorder="1" applyAlignment="1">
      <alignment horizontal="center" vertical="center"/>
    </xf>
    <xf numFmtId="164" fontId="1" fillId="4" borderId="60" xfId="0" applyNumberFormat="1" applyFont="1" applyFill="1" applyBorder="1" applyAlignment="1">
      <alignment horizontal="center" vertical="center"/>
    </xf>
    <xf numFmtId="0" fontId="1" fillId="10" borderId="13" xfId="0" applyFont="1" applyFill="1" applyBorder="1" applyAlignment="1">
      <alignment horizontal="center" vertical="center" wrapText="1"/>
    </xf>
    <xf numFmtId="164" fontId="1" fillId="4" borderId="11" xfId="0" applyNumberFormat="1" applyFont="1" applyFill="1" applyBorder="1" applyAlignment="1">
      <alignment horizontal="center" vertical="center"/>
    </xf>
    <xf numFmtId="164" fontId="1" fillId="4" borderId="58" xfId="0" applyNumberFormat="1" applyFon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0" fillId="0" borderId="7" xfId="0" applyNumberFormat="1" applyBorder="1" applyAlignment="1">
      <alignment horizontal="center" vertical="center"/>
    </xf>
    <xf numFmtId="164" fontId="0" fillId="4" borderId="29" xfId="0" applyNumberFormat="1" applyFill="1" applyBorder="1" applyAlignment="1">
      <alignment horizontal="center" vertical="center"/>
    </xf>
    <xf numFmtId="164" fontId="1" fillId="4" borderId="64" xfId="0" applyNumberFormat="1" applyFont="1" applyFill="1" applyBorder="1" applyAlignment="1">
      <alignment horizontal="center" vertical="center"/>
    </xf>
    <xf numFmtId="0" fontId="1" fillId="4" borderId="41" xfId="0" applyFont="1" applyFill="1" applyBorder="1" applyAlignment="1">
      <alignment horizontal="center" vertical="center"/>
    </xf>
    <xf numFmtId="164" fontId="0" fillId="4" borderId="28" xfId="0" applyNumberFormat="1" applyFill="1" applyBorder="1" applyAlignment="1">
      <alignment horizontal="center" vertical="center"/>
    </xf>
    <xf numFmtId="0" fontId="1" fillId="4" borderId="49" xfId="0" applyFont="1" applyFill="1" applyBorder="1" applyAlignment="1">
      <alignment horizontal="center" vertical="center"/>
    </xf>
    <xf numFmtId="164" fontId="0" fillId="4" borderId="23" xfId="0" applyNumberFormat="1" applyFill="1" applyBorder="1" applyAlignment="1">
      <alignment horizontal="center" vertical="center"/>
    </xf>
    <xf numFmtId="164" fontId="0" fillId="4" borderId="48" xfId="0" applyNumberFormat="1" applyFill="1" applyBorder="1" applyAlignment="1">
      <alignment horizontal="center" vertical="center"/>
    </xf>
    <xf numFmtId="164" fontId="1" fillId="4" borderId="27" xfId="0" applyNumberFormat="1" applyFont="1" applyFill="1" applyBorder="1" applyAlignment="1">
      <alignment horizontal="center" vertical="center"/>
    </xf>
    <xf numFmtId="164" fontId="1" fillId="4" borderId="32" xfId="0" applyNumberFormat="1" applyFont="1" applyFill="1" applyBorder="1" applyAlignment="1">
      <alignment horizontal="center" vertical="center"/>
    </xf>
    <xf numFmtId="164" fontId="0" fillId="4" borderId="28" xfId="0" applyNumberFormat="1" applyFont="1" applyFill="1" applyBorder="1" applyAlignment="1">
      <alignment horizontal="center" vertical="center"/>
    </xf>
    <xf numFmtId="164" fontId="0" fillId="4" borderId="29" xfId="0" applyNumberFormat="1" applyFont="1" applyFill="1" applyBorder="1" applyAlignment="1">
      <alignment horizontal="center" vertical="center"/>
    </xf>
    <xf numFmtId="164" fontId="0" fillId="4" borderId="23" xfId="0" applyNumberFormat="1" applyFont="1" applyFill="1" applyBorder="1" applyAlignment="1">
      <alignment horizontal="center" vertical="center"/>
    </xf>
    <xf numFmtId="164" fontId="0" fillId="4" borderId="48" xfId="0" applyNumberFormat="1" applyFont="1" applyFill="1" applyBorder="1" applyAlignment="1">
      <alignment horizontal="center" vertical="center"/>
    </xf>
    <xf numFmtId="1" fontId="1" fillId="4" borderId="48" xfId="0" applyNumberFormat="1" applyFont="1" applyFill="1" applyBorder="1" applyAlignment="1">
      <alignment horizontal="center"/>
    </xf>
    <xf numFmtId="0" fontId="1" fillId="4" borderId="41" xfId="0" applyFont="1" applyFill="1" applyBorder="1" applyAlignment="1">
      <alignment horizontal="right" vertical="center"/>
    </xf>
    <xf numFmtId="1" fontId="0" fillId="4" borderId="28" xfId="0" applyNumberFormat="1" applyFont="1" applyFill="1" applyBorder="1" applyAlignment="1">
      <alignment horizontal="center" vertical="center"/>
    </xf>
    <xf numFmtId="1" fontId="0" fillId="4" borderId="29" xfId="0" applyNumberFormat="1" applyFont="1" applyFill="1" applyBorder="1" applyAlignment="1">
      <alignment horizontal="center" vertical="center"/>
    </xf>
    <xf numFmtId="0" fontId="1" fillId="4" borderId="49" xfId="0" applyFont="1" applyFill="1" applyBorder="1" applyAlignment="1">
      <alignment horizontal="right" vertical="center"/>
    </xf>
    <xf numFmtId="1" fontId="0" fillId="4" borderId="23" xfId="0" applyNumberFormat="1" applyFont="1" applyFill="1" applyBorder="1" applyAlignment="1">
      <alignment horizontal="center" vertical="center"/>
    </xf>
    <xf numFmtId="1" fontId="0" fillId="4" borderId="48" xfId="0" applyNumberFormat="1" applyFont="1" applyFill="1" applyBorder="1" applyAlignment="1">
      <alignment horizontal="center" vertical="center"/>
    </xf>
    <xf numFmtId="1" fontId="1" fillId="4" borderId="60" xfId="0" applyNumberFormat="1" applyFont="1" applyFill="1" applyBorder="1" applyAlignment="1">
      <alignment horizontal="center" vertical="center"/>
    </xf>
    <xf numFmtId="1" fontId="1" fillId="4" borderId="58" xfId="0" applyNumberFormat="1" applyFont="1" applyFill="1" applyBorder="1" applyAlignment="1">
      <alignment horizontal="center" vertical="center"/>
    </xf>
    <xf numFmtId="1" fontId="1" fillId="4" borderId="24" xfId="0" applyNumberFormat="1" applyFont="1" applyFill="1" applyBorder="1" applyAlignment="1">
      <alignment horizontal="center" vertical="center"/>
    </xf>
    <xf numFmtId="1" fontId="1" fillId="4" borderId="64" xfId="0" applyNumberFormat="1" applyFont="1" applyFill="1" applyBorder="1" applyAlignment="1">
      <alignment horizontal="center" vertical="center"/>
    </xf>
    <xf numFmtId="1" fontId="1" fillId="4" borderId="11" xfId="0" applyNumberFormat="1" applyFont="1" applyFill="1" applyBorder="1" applyAlignment="1">
      <alignment horizontal="center" vertical="center"/>
    </xf>
    <xf numFmtId="1" fontId="0" fillId="0" borderId="6" xfId="0" applyNumberFormat="1" applyBorder="1" applyAlignment="1">
      <alignment horizontal="center" vertical="center"/>
    </xf>
    <xf numFmtId="1" fontId="0" fillId="0" borderId="7" xfId="0" applyNumberFormat="1" applyBorder="1" applyAlignment="1">
      <alignment horizontal="center" vertical="top"/>
    </xf>
    <xf numFmtId="0" fontId="1" fillId="10" borderId="25" xfId="0" applyFont="1" applyFill="1" applyBorder="1" applyAlignment="1">
      <alignment horizontal="right" vertical="center"/>
    </xf>
    <xf numFmtId="0" fontId="1" fillId="10" borderId="30" xfId="0" applyFont="1" applyFill="1" applyBorder="1" applyAlignment="1">
      <alignment horizontal="right" vertical="center"/>
    </xf>
    <xf numFmtId="0" fontId="10" fillId="11" borderId="71" xfId="0" applyFont="1" applyFill="1" applyBorder="1" applyAlignment="1">
      <alignment horizontal="center" vertical="center"/>
    </xf>
    <xf numFmtId="164" fontId="0" fillId="4" borderId="19" xfId="0" applyNumberFormat="1" applyFill="1" applyBorder="1" applyAlignment="1">
      <alignment horizontal="center" vertical="center"/>
    </xf>
    <xf numFmtId="164" fontId="0" fillId="4" borderId="17" xfId="0" applyNumberFormat="1" applyFill="1" applyBorder="1" applyAlignment="1">
      <alignment horizontal="center" vertical="center"/>
    </xf>
    <xf numFmtId="164" fontId="0" fillId="4" borderId="24" xfId="0" applyNumberFormat="1" applyFill="1" applyBorder="1" applyAlignment="1">
      <alignment horizontal="center" vertical="center"/>
    </xf>
    <xf numFmtId="1" fontId="1" fillId="4" borderId="19" xfId="0" applyNumberFormat="1" applyFont="1" applyFill="1" applyBorder="1" applyAlignment="1">
      <alignment horizontal="center" vertical="center"/>
    </xf>
    <xf numFmtId="1" fontId="1" fillId="4" borderId="17" xfId="0" applyNumberFormat="1" applyFont="1" applyFill="1" applyBorder="1" applyAlignment="1">
      <alignment horizontal="center" vertical="center"/>
    </xf>
    <xf numFmtId="164" fontId="1" fillId="4" borderId="24" xfId="0" applyNumberFormat="1" applyFont="1" applyFill="1" applyBorder="1" applyAlignment="1">
      <alignment horizontal="center" vertical="center"/>
    </xf>
    <xf numFmtId="164" fontId="1" fillId="4" borderId="17" xfId="0" applyNumberFormat="1" applyFont="1" applyFill="1" applyBorder="1" applyAlignment="1">
      <alignment horizontal="center" vertical="center"/>
    </xf>
    <xf numFmtId="0" fontId="1" fillId="0" borderId="3" xfId="0" applyFont="1" applyBorder="1" applyAlignment="1">
      <alignment horizontal="center" vertical="center"/>
    </xf>
    <xf numFmtId="0" fontId="1" fillId="4" borderId="50" xfId="0" applyFont="1" applyFill="1" applyBorder="1" applyAlignment="1">
      <alignment horizontal="right" vertical="center"/>
    </xf>
    <xf numFmtId="0" fontId="1" fillId="4" borderId="43" xfId="0" applyFont="1" applyFill="1" applyBorder="1" applyAlignment="1">
      <alignment horizontal="right" vertical="center"/>
    </xf>
    <xf numFmtId="0" fontId="1" fillId="4" borderId="25" xfId="0" applyFont="1" applyFill="1" applyBorder="1" applyAlignment="1">
      <alignment horizontal="right" vertical="center"/>
    </xf>
    <xf numFmtId="0" fontId="1" fillId="4" borderId="47" xfId="0" applyFont="1" applyFill="1" applyBorder="1" applyAlignment="1">
      <alignment horizontal="right" vertical="center"/>
    </xf>
    <xf numFmtId="164" fontId="0" fillId="4" borderId="19" xfId="0" applyNumberFormat="1" applyFont="1" applyFill="1" applyBorder="1" applyAlignment="1">
      <alignment horizontal="center" vertical="center"/>
    </xf>
    <xf numFmtId="164" fontId="0" fillId="4" borderId="17" xfId="0" applyNumberFormat="1" applyFont="1" applyFill="1" applyBorder="1" applyAlignment="1">
      <alignment horizontal="center" vertical="center"/>
    </xf>
    <xf numFmtId="0" fontId="1" fillId="4" borderId="30" xfId="0" applyFont="1" applyFill="1" applyBorder="1" applyAlignment="1">
      <alignment horizontal="right" vertical="center"/>
    </xf>
    <xf numFmtId="1" fontId="0" fillId="4" borderId="19" xfId="0" applyNumberFormat="1" applyFont="1" applyFill="1" applyBorder="1" applyAlignment="1">
      <alignment horizontal="center" vertical="center"/>
    </xf>
    <xf numFmtId="1" fontId="0" fillId="4" borderId="17" xfId="0" applyNumberFormat="1" applyFont="1" applyFill="1" applyBorder="1" applyAlignment="1">
      <alignment horizontal="center" vertical="center"/>
    </xf>
    <xf numFmtId="0" fontId="10" fillId="11" borderId="58" xfId="0" applyFont="1" applyFill="1" applyBorder="1" applyAlignment="1">
      <alignment horizontal="center" vertical="center"/>
    </xf>
    <xf numFmtId="0" fontId="10" fillId="11" borderId="69" xfId="0" applyFont="1" applyFill="1" applyBorder="1" applyAlignment="1">
      <alignment horizontal="center" vertical="center"/>
    </xf>
    <xf numFmtId="164" fontId="0" fillId="4" borderId="11" xfId="0" applyNumberFormat="1" applyFill="1" applyBorder="1" applyAlignment="1">
      <alignment horizontal="center" vertical="center"/>
    </xf>
    <xf numFmtId="1" fontId="1" fillId="4" borderId="33" xfId="0" applyNumberFormat="1" applyFont="1" applyFill="1" applyBorder="1" applyAlignment="1">
      <alignment horizontal="center"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29" xfId="0" applyFont="1" applyFill="1" applyBorder="1" applyAlignment="1">
      <alignment horizontal="center" vertical="center"/>
    </xf>
    <xf numFmtId="0" fontId="1" fillId="3" borderId="47" xfId="0" applyFont="1" applyFill="1" applyBorder="1" applyAlignment="1">
      <alignment horizontal="right" vertical="center"/>
    </xf>
    <xf numFmtId="0" fontId="1" fillId="3" borderId="30" xfId="0" applyFont="1" applyFill="1" applyBorder="1" applyAlignment="1">
      <alignment horizontal="right" vertical="center"/>
    </xf>
    <xf numFmtId="0" fontId="10" fillId="11" borderId="66"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67"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center" vertical="center"/>
    </xf>
    <xf numFmtId="0" fontId="10" fillId="11" borderId="71" xfId="0" applyFont="1" applyFill="1" applyBorder="1" applyAlignment="1">
      <alignment horizontal="center" vertical="center" wrapText="1"/>
    </xf>
    <xf numFmtId="0" fontId="10" fillId="11" borderId="59" xfId="0" applyFont="1" applyFill="1" applyBorder="1" applyAlignment="1">
      <alignment horizontal="center" vertical="center" wrapText="1"/>
    </xf>
    <xf numFmtId="164" fontId="0" fillId="0" borderId="67" xfId="0" applyNumberFormat="1" applyBorder="1" applyAlignment="1">
      <alignment horizontal="center" vertical="center"/>
    </xf>
    <xf numFmtId="1" fontId="1" fillId="4" borderId="24" xfId="0" applyNumberFormat="1" applyFont="1" applyFill="1" applyBorder="1" applyAlignment="1">
      <alignment horizontal="center"/>
    </xf>
    <xf numFmtId="164" fontId="11"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2" borderId="67" xfId="0" applyFont="1" applyFill="1" applyBorder="1" applyAlignment="1">
      <alignment horizontal="center" vertical="center" wrapText="1"/>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4" borderId="0" xfId="0" applyFont="1" applyFill="1" applyAlignment="1">
      <alignment horizontal="right" vertical="center"/>
    </xf>
    <xf numFmtId="0" fontId="1" fillId="9" borderId="29" xfId="0" applyFont="1" applyFill="1" applyBorder="1" applyAlignment="1">
      <alignment horizontal="center"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 fillId="4" borderId="0" xfId="0" applyFont="1" applyFill="1" applyAlignment="1">
      <alignment horizontal="right"/>
    </xf>
    <xf numFmtId="0" fontId="1" fillId="9" borderId="60" xfId="0" applyFont="1" applyFill="1" applyBorder="1" applyAlignment="1">
      <alignment horizontal="center" vertical="center"/>
    </xf>
    <xf numFmtId="164" fontId="0" fillId="0" borderId="58" xfId="0" applyNumberFormat="1" applyBorder="1" applyAlignment="1">
      <alignment horizontal="center" vertical="center"/>
    </xf>
    <xf numFmtId="164" fontId="1" fillId="4" borderId="71" xfId="0" applyNumberFormat="1" applyFont="1" applyFill="1" applyBorder="1" applyAlignment="1">
      <alignment horizontal="center" vertical="center"/>
    </xf>
    <xf numFmtId="0" fontId="1" fillId="9" borderId="6" xfId="0" applyFont="1" applyFill="1" applyBorder="1" applyAlignment="1">
      <alignment horizontal="center" vertical="center"/>
    </xf>
    <xf numFmtId="164" fontId="0" fillId="0" borderId="73" xfId="0" applyNumberFormat="1" applyBorder="1" applyAlignment="1">
      <alignment horizontal="center" vertical="center"/>
    </xf>
    <xf numFmtId="164" fontId="0" fillId="4" borderId="71" xfId="0" applyNumberFormat="1" applyFill="1" applyBorder="1" applyAlignment="1">
      <alignment horizontal="center" vertical="center"/>
    </xf>
    <xf numFmtId="164" fontId="0" fillId="4" borderId="60" xfId="0" applyNumberFormat="1" applyFill="1" applyBorder="1" applyAlignment="1">
      <alignment horizontal="center" vertical="center"/>
    </xf>
    <xf numFmtId="164" fontId="0" fillId="0" borderId="71" xfId="0" applyNumberFormat="1" applyBorder="1" applyAlignment="1">
      <alignment horizontal="center" vertical="center"/>
    </xf>
    <xf numFmtId="164" fontId="0" fillId="0" borderId="59" xfId="0" applyNumberFormat="1" applyBorder="1" applyAlignment="1">
      <alignment horizontal="center" vertical="center"/>
    </xf>
    <xf numFmtId="164" fontId="0" fillId="0" borderId="60" xfId="0" applyNumberFormat="1" applyBorder="1" applyAlignment="1">
      <alignment horizontal="center" vertical="center"/>
    </xf>
    <xf numFmtId="164" fontId="0" fillId="6" borderId="70" xfId="0" applyNumberFormat="1" applyFill="1" applyBorder="1" applyAlignment="1">
      <alignment horizontal="center" vertical="center"/>
    </xf>
    <xf numFmtId="164" fontId="0" fillId="4" borderId="71" xfId="0" applyNumberFormat="1" applyFont="1" applyFill="1" applyBorder="1" applyAlignment="1">
      <alignment horizontal="center" vertical="center"/>
    </xf>
    <xf numFmtId="164" fontId="0" fillId="4" borderId="60" xfId="0" applyNumberFormat="1" applyFont="1" applyFill="1" applyBorder="1" applyAlignment="1">
      <alignment horizontal="center" vertical="center"/>
    </xf>
    <xf numFmtId="1" fontId="0" fillId="0" borderId="71" xfId="0" applyNumberFormat="1" applyBorder="1" applyAlignment="1">
      <alignment horizontal="center" vertical="center"/>
    </xf>
    <xf numFmtId="1" fontId="0" fillId="0" borderId="60" xfId="0" applyNumberFormat="1" applyBorder="1" applyAlignment="1">
      <alignment horizontal="center" vertical="center"/>
    </xf>
    <xf numFmtId="1" fontId="0" fillId="6" borderId="73" xfId="0" applyNumberFormat="1" applyFill="1" applyBorder="1" applyAlignment="1">
      <alignment horizontal="center" vertical="center"/>
    </xf>
    <xf numFmtId="1" fontId="0" fillId="4" borderId="71" xfId="0" applyNumberFormat="1" applyFont="1" applyFill="1" applyBorder="1" applyAlignment="1">
      <alignment horizontal="center" vertical="center"/>
    </xf>
    <xf numFmtId="1" fontId="0" fillId="4" borderId="60" xfId="0" applyNumberFormat="1" applyFont="1" applyFill="1" applyBorder="1" applyAlignment="1">
      <alignment horizontal="center" vertical="center"/>
    </xf>
    <xf numFmtId="0" fontId="1" fillId="10" borderId="70" xfId="0" applyFont="1" applyFill="1" applyBorder="1" applyAlignment="1">
      <alignment horizontal="center" vertical="center"/>
    </xf>
    <xf numFmtId="164" fontId="1" fillId="4" borderId="70" xfId="0" applyNumberFormat="1" applyFont="1" applyFill="1" applyBorder="1" applyAlignment="1">
      <alignment horizontal="center" vertical="center"/>
    </xf>
    <xf numFmtId="1" fontId="1" fillId="4" borderId="70" xfId="0" applyNumberFormat="1" applyFont="1" applyFill="1" applyBorder="1" applyAlignment="1">
      <alignment horizontal="center" vertical="center"/>
    </xf>
    <xf numFmtId="164" fontId="0" fillId="0" borderId="59" xfId="0" applyNumberFormat="1" applyFill="1" applyBorder="1" applyAlignment="1">
      <alignment horizontal="center" vertical="center"/>
    </xf>
    <xf numFmtId="164" fontId="1" fillId="4" borderId="59" xfId="0" applyNumberFormat="1" applyFont="1" applyFill="1" applyBorder="1" applyAlignment="1">
      <alignment horizontal="center" vertical="center"/>
    </xf>
    <xf numFmtId="0" fontId="10" fillId="11" borderId="72" xfId="0" applyFont="1" applyFill="1" applyBorder="1" applyAlignment="1">
      <alignment horizontal="center" vertical="center"/>
    </xf>
    <xf numFmtId="164" fontId="0" fillId="3" borderId="71" xfId="0" applyNumberFormat="1" applyFont="1" applyFill="1" applyBorder="1" applyAlignment="1">
      <alignment horizontal="center" vertical="center"/>
    </xf>
    <xf numFmtId="164" fontId="0" fillId="3" borderId="59" xfId="0" applyNumberFormat="1" applyFont="1" applyFill="1" applyBorder="1" applyAlignment="1">
      <alignment horizontal="center" vertical="center"/>
    </xf>
    <xf numFmtId="164" fontId="0" fillId="3" borderId="60" xfId="0" applyNumberFormat="1" applyFont="1" applyFill="1" applyBorder="1" applyAlignment="1">
      <alignment horizontal="center" vertical="center"/>
    </xf>
    <xf numFmtId="1" fontId="0" fillId="0" borderId="59" xfId="0" applyNumberFormat="1" applyFill="1" applyBorder="1" applyAlignment="1">
      <alignment horizontal="center" vertical="center"/>
    </xf>
    <xf numFmtId="1" fontId="1" fillId="4" borderId="59" xfId="0" applyNumberFormat="1" applyFont="1" applyFill="1" applyBorder="1" applyAlignment="1">
      <alignment horizontal="center" vertical="center"/>
    </xf>
    <xf numFmtId="0" fontId="10" fillId="11" borderId="6" xfId="0" applyFont="1" applyFill="1" applyBorder="1" applyAlignment="1">
      <alignment horizontal="center" vertical="center"/>
    </xf>
    <xf numFmtId="164" fontId="0" fillId="4" borderId="59" xfId="0" applyNumberFormat="1" applyFill="1" applyBorder="1" applyAlignment="1">
      <alignment horizontal="center" vertical="center"/>
    </xf>
    <xf numFmtId="0" fontId="10" fillId="11" borderId="70" xfId="0" applyFont="1" applyFill="1" applyBorder="1" applyAlignment="1">
      <alignment horizontal="center" vertical="center"/>
    </xf>
    <xf numFmtId="164" fontId="0" fillId="0" borderId="58" xfId="0" applyNumberFormat="1" applyFont="1" applyBorder="1" applyAlignment="1">
      <alignment horizontal="center" vertical="center"/>
    </xf>
    <xf numFmtId="164" fontId="0" fillId="4" borderId="59" xfId="0" applyNumberFormat="1" applyFont="1" applyFill="1" applyBorder="1" applyAlignment="1">
      <alignment horizontal="center" vertical="center"/>
    </xf>
    <xf numFmtId="1" fontId="0" fillId="0" borderId="58" xfId="0" applyNumberFormat="1" applyBorder="1" applyAlignment="1">
      <alignment horizontal="center" vertical="center"/>
    </xf>
    <xf numFmtId="1" fontId="1" fillId="4" borderId="71" xfId="0" applyNumberFormat="1" applyFont="1" applyFill="1" applyBorder="1" applyAlignment="1">
      <alignment horizontal="center" vertical="center"/>
    </xf>
    <xf numFmtId="1" fontId="0" fillId="4" borderId="59" xfId="0" applyNumberFormat="1" applyFont="1" applyFill="1" applyBorder="1" applyAlignment="1">
      <alignment horizontal="center" vertical="center"/>
    </xf>
    <xf numFmtId="0" fontId="10" fillId="11" borderId="58" xfId="0" applyFont="1" applyFill="1" applyBorder="1" applyAlignment="1">
      <alignment horizontal="center" vertical="center" wrapText="1"/>
    </xf>
    <xf numFmtId="2" fontId="3" fillId="0" borderId="19" xfId="0" applyNumberFormat="1" applyFont="1" applyFill="1" applyBorder="1" applyAlignment="1">
      <alignment horizontal="center" vertical="center"/>
    </xf>
    <xf numFmtId="2" fontId="3" fillId="0" borderId="15" xfId="0" applyNumberFormat="1" applyFont="1" applyFill="1" applyBorder="1" applyAlignment="1">
      <alignment horizontal="center" vertical="center"/>
    </xf>
    <xf numFmtId="1" fontId="3" fillId="0" borderId="44" xfId="0" applyNumberFormat="1" applyFont="1" applyFill="1" applyBorder="1" applyAlignment="1">
      <alignment horizontal="center" vertical="center"/>
    </xf>
    <xf numFmtId="1" fontId="3" fillId="0" borderId="51" xfId="0" applyNumberFormat="1" applyFont="1" applyFill="1" applyBorder="1" applyAlignment="1">
      <alignment horizontal="center" vertical="center"/>
    </xf>
    <xf numFmtId="1" fontId="3" fillId="0" borderId="15" xfId="0" applyNumberFormat="1" applyFont="1" applyFill="1" applyBorder="1" applyAlignment="1">
      <alignment horizontal="center" vertical="center"/>
    </xf>
    <xf numFmtId="0" fontId="0" fillId="6" borderId="0" xfId="0" applyFill="1" applyBorder="1" applyAlignment="1">
      <alignment horizontal="left" vertical="top" wrapText="1"/>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67" xfId="0" applyFont="1" applyFill="1" applyBorder="1" applyAlignment="1">
      <alignment horizontal="center" vertical="center" wrapText="1"/>
    </xf>
    <xf numFmtId="0" fontId="0" fillId="0" borderId="50" xfId="0"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0" fillId="0" borderId="45" xfId="0" applyBorder="1" applyAlignment="1">
      <alignment horizontal="center" vertical="center"/>
    </xf>
    <xf numFmtId="0" fontId="1" fillId="4" borderId="0" xfId="0" applyFont="1" applyFill="1" applyAlignment="1">
      <alignment horizontal="right" vertical="center"/>
    </xf>
    <xf numFmtId="0" fontId="1" fillId="7" borderId="7" xfId="0" applyFont="1" applyFill="1" applyBorder="1" applyAlignment="1">
      <alignment horizontal="center" vertical="center" wrapText="1"/>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5" xfId="0" applyFont="1" applyFill="1" applyBorder="1" applyAlignment="1">
      <alignment horizontal="center" vertical="center"/>
    </xf>
    <xf numFmtId="0" fontId="1" fillId="4" borderId="0" xfId="0" applyFont="1" applyFill="1" applyAlignment="1">
      <alignment horizontal="right" vertical="center"/>
    </xf>
    <xf numFmtId="0" fontId="1" fillId="7" borderId="7" xfId="0" applyFont="1" applyFill="1" applyBorder="1" applyAlignment="1">
      <alignment horizontal="center" vertical="center" wrapText="1"/>
    </xf>
    <xf numFmtId="0" fontId="0" fillId="0" borderId="45" xfId="0" applyBorder="1" applyAlignment="1">
      <alignment horizontal="center" vertical="center"/>
    </xf>
    <xf numFmtId="0" fontId="1" fillId="6" borderId="0" xfId="0" applyFont="1" applyFill="1" applyAlignment="1">
      <alignment horizontal="right" vertical="center"/>
    </xf>
    <xf numFmtId="0" fontId="10" fillId="11" borderId="5"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right"/>
    </xf>
    <xf numFmtId="0" fontId="1" fillId="9" borderId="24" xfId="0" applyFont="1" applyFill="1" applyBorder="1" applyAlignment="1">
      <alignment horizontal="center" vertical="center"/>
    </xf>
    <xf numFmtId="0" fontId="10" fillId="11" borderId="58" xfId="0" applyFont="1" applyFill="1" applyBorder="1" applyAlignment="1">
      <alignment horizontal="center" vertical="center"/>
    </xf>
    <xf numFmtId="0" fontId="0" fillId="6" borderId="0" xfId="0" applyFill="1" applyBorder="1" applyAlignment="1">
      <alignment horizontal="left" vertical="top" wrapText="1"/>
    </xf>
    <xf numFmtId="0" fontId="5" fillId="6" borderId="0" xfId="1" applyFill="1" applyBorder="1" applyAlignment="1">
      <alignment horizontal="left"/>
    </xf>
    <xf numFmtId="0" fontId="7" fillId="6" borderId="13" xfId="0" applyFont="1" applyFill="1" applyBorder="1" applyAlignment="1">
      <alignment horizontal="center"/>
    </xf>
    <xf numFmtId="0" fontId="7" fillId="6" borderId="0" xfId="0" applyFont="1" applyFill="1" applyBorder="1" applyAlignment="1">
      <alignment horizontal="center"/>
    </xf>
    <xf numFmtId="0" fontId="7" fillId="6" borderId="14" xfId="0" applyFont="1" applyFill="1" applyBorder="1" applyAlignment="1">
      <alignment horizontal="center"/>
    </xf>
    <xf numFmtId="0" fontId="8" fillId="6" borderId="13" xfId="0" applyFont="1" applyFill="1" applyBorder="1" applyAlignment="1">
      <alignment horizontal="center"/>
    </xf>
    <xf numFmtId="0" fontId="8" fillId="6" borderId="0" xfId="0" applyFont="1" applyFill="1" applyBorder="1" applyAlignment="1">
      <alignment horizontal="center"/>
    </xf>
    <xf numFmtId="0" fontId="8" fillId="6" borderId="14" xfId="0" applyFont="1" applyFill="1" applyBorder="1" applyAlignment="1">
      <alignment horizontal="center"/>
    </xf>
    <xf numFmtId="0" fontId="0" fillId="6" borderId="0" xfId="0" applyFill="1" applyBorder="1" applyAlignment="1">
      <alignment horizontal="left" vertical="center" wrapText="1"/>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6" fillId="6" borderId="14" xfId="0" applyFont="1" applyFill="1" applyBorder="1" applyAlignment="1">
      <alignment horizontal="center"/>
    </xf>
    <xf numFmtId="0" fontId="5" fillId="6" borderId="0" xfId="1" applyFill="1" applyBorder="1" applyAlignment="1">
      <alignment horizontal="left" vertical="center"/>
    </xf>
    <xf numFmtId="0" fontId="0" fillId="6" borderId="14" xfId="0" applyFill="1" applyBorder="1" applyAlignment="1">
      <alignment horizontal="left" vertical="center" wrapText="1"/>
    </xf>
    <xf numFmtId="0" fontId="0" fillId="0" borderId="0" xfId="0" applyFill="1" applyBorder="1" applyAlignment="1">
      <alignment horizontal="left" wrapText="1"/>
    </xf>
    <xf numFmtId="0" fontId="4" fillId="6" borderId="0" xfId="0" applyFont="1" applyFill="1" applyBorder="1" applyAlignment="1">
      <alignment horizontal="center" vertical="center" wrapText="1"/>
    </xf>
    <xf numFmtId="0" fontId="1" fillId="8" borderId="1" xfId="0" applyFont="1" applyFill="1" applyBorder="1" applyAlignment="1">
      <alignment horizontal="center"/>
    </xf>
    <xf numFmtId="0" fontId="1" fillId="8" borderId="34" xfId="0" applyFont="1" applyFill="1" applyBorder="1" applyAlignment="1">
      <alignment horizontal="center"/>
    </xf>
    <xf numFmtId="0" fontId="1" fillId="8" borderId="2" xfId="0" applyFont="1" applyFill="1" applyBorder="1" applyAlignment="1">
      <alignment horizontal="center"/>
    </xf>
    <xf numFmtId="0" fontId="1" fillId="5" borderId="1" xfId="0" applyFont="1" applyFill="1" applyBorder="1" applyAlignment="1">
      <alignment horizontal="center" vertical="center"/>
    </xf>
    <xf numFmtId="0" fontId="1" fillId="5" borderId="34"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2" xfId="0" applyFont="1" applyFill="1" applyBorder="1" applyAlignment="1">
      <alignment horizontal="center" vertical="center"/>
    </xf>
    <xf numFmtId="0" fontId="1" fillId="5" borderId="1" xfId="0" applyFont="1" applyFill="1" applyBorder="1" applyAlignment="1">
      <alignment horizontal="center"/>
    </xf>
    <xf numFmtId="0" fontId="1" fillId="5" borderId="34" xfId="0" applyFont="1" applyFill="1" applyBorder="1" applyAlignment="1">
      <alignment horizontal="center"/>
    </xf>
    <xf numFmtId="0" fontId="1" fillId="5" borderId="2" xfId="0" applyFont="1" applyFill="1" applyBorder="1" applyAlignment="1">
      <alignment horizont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0" fillId="0" borderId="41" xfId="0" applyFill="1" applyBorder="1" applyAlignment="1">
      <alignment horizontal="center" vertical="center"/>
    </xf>
    <xf numFmtId="0" fontId="0" fillId="0" borderId="29" xfId="0" applyFill="1" applyBorder="1" applyAlignment="1">
      <alignment horizontal="center" vertical="center"/>
    </xf>
    <xf numFmtId="0" fontId="0" fillId="0" borderId="43" xfId="0" applyFill="1" applyBorder="1" applyAlignment="1">
      <alignment horizontal="center" vertical="center"/>
    </xf>
    <xf numFmtId="0" fontId="0" fillId="0" borderId="17" xfId="0" applyFill="1" applyBorder="1" applyAlignment="1">
      <alignment horizontal="center" vertical="center"/>
    </xf>
    <xf numFmtId="0" fontId="1" fillId="0" borderId="41" xfId="0" applyFont="1" applyFill="1" applyBorder="1" applyAlignment="1">
      <alignment horizontal="right" vertical="center"/>
    </xf>
    <xf numFmtId="0" fontId="1" fillId="0" borderId="28" xfId="0" applyFont="1" applyFill="1" applyBorder="1" applyAlignment="1">
      <alignment horizontal="right" vertical="center"/>
    </xf>
    <xf numFmtId="0" fontId="1" fillId="0" borderId="49" xfId="0" applyFont="1" applyFill="1" applyBorder="1" applyAlignment="1">
      <alignment horizontal="right" vertical="center"/>
    </xf>
    <xf numFmtId="0" fontId="1" fillId="0" borderId="23" xfId="0" applyFont="1" applyFill="1" applyBorder="1" applyAlignment="1">
      <alignment horizontal="right" vertical="center"/>
    </xf>
    <xf numFmtId="0" fontId="0" fillId="0" borderId="41" xfId="0" applyBorder="1" applyAlignment="1">
      <alignment horizontal="center" vertical="center"/>
    </xf>
    <xf numFmtId="0" fontId="0" fillId="0" borderId="29" xfId="0" applyBorder="1" applyAlignment="1">
      <alignment horizontal="center" vertical="center"/>
    </xf>
    <xf numFmtId="0" fontId="0" fillId="0" borderId="43" xfId="0" applyBorder="1" applyAlignment="1">
      <alignment horizontal="center" vertical="center"/>
    </xf>
    <xf numFmtId="0" fontId="0" fillId="0" borderId="17" xfId="0" applyBorder="1" applyAlignment="1">
      <alignment horizontal="center" vertical="center"/>
    </xf>
    <xf numFmtId="0" fontId="0" fillId="0" borderId="49" xfId="0" applyBorder="1" applyAlignment="1">
      <alignment horizontal="center" vertical="center"/>
    </xf>
    <xf numFmtId="0" fontId="0" fillId="0" borderId="48" xfId="0" applyBorder="1" applyAlignment="1">
      <alignment horizontal="center" vertical="center"/>
    </xf>
    <xf numFmtId="0" fontId="1" fillId="0" borderId="50" xfId="0" applyFont="1" applyBorder="1" applyAlignment="1">
      <alignment horizontal="right" vertical="center"/>
    </xf>
    <xf numFmtId="0" fontId="1" fillId="0" borderId="11" xfId="0" applyFont="1" applyBorder="1" applyAlignment="1">
      <alignment horizontal="right" vertical="center"/>
    </xf>
    <xf numFmtId="0" fontId="1" fillId="0" borderId="49" xfId="0" applyFont="1" applyBorder="1" applyAlignment="1">
      <alignment horizontal="right" vertical="center"/>
    </xf>
    <xf numFmtId="0" fontId="1" fillId="0" borderId="23" xfId="0" applyFont="1" applyBorder="1" applyAlignment="1">
      <alignment horizontal="right" vertical="center"/>
    </xf>
    <xf numFmtId="0" fontId="1" fillId="2" borderId="3" xfId="0" applyFont="1" applyFill="1" applyBorder="1" applyAlignment="1">
      <alignment horizontal="center" vertical="center"/>
    </xf>
    <xf numFmtId="0" fontId="1" fillId="2" borderId="7" xfId="0" applyFont="1" applyFill="1" applyBorder="1" applyAlignment="1">
      <alignment horizontal="center" vertical="center"/>
    </xf>
    <xf numFmtId="0" fontId="0" fillId="0" borderId="50" xfId="0" applyBorder="1" applyAlignment="1">
      <alignment horizontal="center" vertical="center"/>
    </xf>
    <xf numFmtId="0" fontId="0" fillId="0" borderId="24" xfId="0" applyBorder="1" applyAlignment="1">
      <alignment horizontal="center" vertical="center"/>
    </xf>
    <xf numFmtId="0" fontId="1" fillId="9" borderId="41" xfId="0" applyFont="1" applyFill="1" applyBorder="1" applyAlignment="1">
      <alignment horizontal="center" vertical="center" textRotation="90"/>
    </xf>
    <xf numFmtId="0" fontId="1" fillId="9" borderId="50" xfId="0" applyFont="1" applyFill="1" applyBorder="1" applyAlignment="1">
      <alignment horizontal="center" vertical="center" textRotation="90"/>
    </xf>
    <xf numFmtId="0" fontId="1" fillId="9" borderId="43" xfId="0" applyFont="1" applyFill="1" applyBorder="1" applyAlignment="1">
      <alignment horizontal="center" vertical="center" textRotation="90"/>
    </xf>
    <xf numFmtId="0" fontId="1" fillId="9" borderId="45" xfId="0" applyFont="1" applyFill="1" applyBorder="1" applyAlignment="1">
      <alignment horizontal="center" vertical="center" textRotation="90"/>
    </xf>
    <xf numFmtId="0" fontId="1" fillId="9" borderId="66" xfId="0" applyFont="1" applyFill="1" applyBorder="1" applyAlignment="1">
      <alignment horizontal="center" vertical="center" textRotation="90"/>
    </xf>
    <xf numFmtId="0" fontId="1" fillId="9" borderId="39" xfId="0" applyFont="1" applyFill="1" applyBorder="1" applyAlignment="1">
      <alignment horizontal="center" vertical="center" textRotation="90"/>
    </xf>
    <xf numFmtId="0" fontId="1" fillId="9" borderId="41" xfId="0" applyFont="1" applyFill="1" applyBorder="1" applyAlignment="1">
      <alignment horizontal="right" vertical="center"/>
    </xf>
    <xf numFmtId="0" fontId="1" fillId="9" borderId="29" xfId="0" applyFont="1" applyFill="1" applyBorder="1" applyAlignment="1">
      <alignment horizontal="right" vertical="center"/>
    </xf>
    <xf numFmtId="0" fontId="1" fillId="9" borderId="71" xfId="0" applyFont="1" applyFill="1" applyBorder="1" applyAlignment="1">
      <alignment horizontal="right"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6"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34" xfId="0" applyFont="1" applyFill="1" applyBorder="1" applyAlignment="1">
      <alignment horizontal="center" vertical="center"/>
    </xf>
    <xf numFmtId="0" fontId="1" fillId="9" borderId="2" xfId="0" applyFont="1" applyFill="1" applyBorder="1" applyAlignment="1">
      <alignment horizontal="center" vertical="center"/>
    </xf>
    <xf numFmtId="0" fontId="1" fillId="9" borderId="41" xfId="0" applyFont="1" applyFill="1" applyBorder="1" applyAlignment="1">
      <alignment horizontal="center" vertical="center" wrapText="1"/>
    </xf>
    <xf numFmtId="0" fontId="1" fillId="9" borderId="28" xfId="0" applyFont="1" applyFill="1" applyBorder="1" applyAlignment="1">
      <alignment horizontal="center" vertical="center" wrapText="1"/>
    </xf>
    <xf numFmtId="0" fontId="1" fillId="9" borderId="49" xfId="0" applyFont="1" applyFill="1" applyBorder="1" applyAlignment="1">
      <alignment horizontal="center" vertical="center" wrapText="1"/>
    </xf>
    <xf numFmtId="0" fontId="1" fillId="9" borderId="23" xfId="0" applyFont="1" applyFill="1" applyBorder="1" applyAlignment="1">
      <alignment horizontal="center" vertical="center" wrapText="1"/>
    </xf>
    <xf numFmtId="0" fontId="1" fillId="9" borderId="28" xfId="0" applyFont="1" applyFill="1" applyBorder="1" applyAlignment="1">
      <alignment horizontal="center" vertical="center"/>
    </xf>
    <xf numFmtId="0" fontId="1" fillId="9" borderId="71" xfId="0" applyFont="1" applyFill="1" applyBorder="1" applyAlignment="1">
      <alignment horizontal="center" vertical="center"/>
    </xf>
    <xf numFmtId="0" fontId="1" fillId="9" borderId="29" xfId="0" applyFont="1" applyFill="1" applyBorder="1" applyAlignment="1">
      <alignment horizontal="center" vertical="center"/>
    </xf>
    <xf numFmtId="0" fontId="1"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9" borderId="22" xfId="0" applyFont="1" applyFill="1" applyBorder="1" applyAlignment="1">
      <alignment horizontal="center" vertical="center" wrapText="1"/>
    </xf>
    <xf numFmtId="0" fontId="1" fillId="9" borderId="29" xfId="0" applyFont="1" applyFill="1" applyBorder="1" applyAlignment="1">
      <alignment horizontal="center" vertical="center" wrapText="1"/>
    </xf>
    <xf numFmtId="0" fontId="1" fillId="9" borderId="48" xfId="0" applyFont="1" applyFill="1" applyBorder="1" applyAlignment="1">
      <alignment horizontal="center" vertical="center" wrapText="1"/>
    </xf>
    <xf numFmtId="0" fontId="1" fillId="9" borderId="28" xfId="0" applyFont="1" applyFill="1" applyBorder="1" applyAlignment="1">
      <alignment horizontal="center"/>
    </xf>
    <xf numFmtId="0" fontId="1" fillId="9" borderId="71" xfId="0" applyFont="1" applyFill="1" applyBorder="1" applyAlignment="1">
      <alignment horizontal="center"/>
    </xf>
    <xf numFmtId="0" fontId="1" fillId="9" borderId="29" xfId="0" applyFont="1" applyFill="1" applyBorder="1" applyAlignment="1">
      <alignment horizontal="center"/>
    </xf>
    <xf numFmtId="0" fontId="1" fillId="9" borderId="49" xfId="0" applyFont="1" applyFill="1" applyBorder="1" applyAlignment="1">
      <alignment horizontal="right" vertical="center"/>
    </xf>
    <xf numFmtId="0" fontId="1" fillId="9" borderId="48" xfId="0" applyFont="1" applyFill="1" applyBorder="1" applyAlignment="1">
      <alignment horizontal="right" vertical="center"/>
    </xf>
    <xf numFmtId="0" fontId="1" fillId="9" borderId="60" xfId="0" applyFont="1" applyFill="1" applyBorder="1" applyAlignment="1">
      <alignment horizontal="right" vertical="center"/>
    </xf>
    <xf numFmtId="0" fontId="1" fillId="4" borderId="0" xfId="0" applyFont="1" applyFill="1" applyAlignment="1">
      <alignment horizontal="right" vertical="center"/>
    </xf>
    <xf numFmtId="0" fontId="1" fillId="6" borderId="0" xfId="0" applyFont="1" applyFill="1" applyAlignment="1">
      <alignment horizontal="right"/>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xf>
    <xf numFmtId="0" fontId="1" fillId="0" borderId="41" xfId="0" applyFont="1" applyBorder="1" applyAlignment="1">
      <alignment horizontal="right" wrapText="1"/>
    </xf>
    <xf numFmtId="0" fontId="1" fillId="0" borderId="28" xfId="0" applyFont="1" applyBorder="1" applyAlignment="1">
      <alignment horizontal="right" wrapText="1"/>
    </xf>
    <xf numFmtId="0" fontId="0" fillId="0" borderId="66" xfId="0" applyBorder="1" applyAlignment="1">
      <alignment horizontal="center" vertical="center"/>
    </xf>
    <xf numFmtId="0" fontId="0" fillId="0" borderId="67" xfId="0" applyBorder="1" applyAlignment="1">
      <alignment horizontal="center"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0" fontId="1" fillId="0" borderId="27" xfId="0" applyFont="1" applyBorder="1" applyAlignment="1">
      <alignment horizontal="right" vertical="center"/>
    </xf>
    <xf numFmtId="0" fontId="0" fillId="0" borderId="8" xfId="0" applyBorder="1" applyAlignment="1">
      <alignment horizontal="center" vertical="center"/>
    </xf>
    <xf numFmtId="0" fontId="0" fillId="0" borderId="9" xfId="0"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30" xfId="0" applyFont="1" applyBorder="1" applyAlignment="1">
      <alignment horizontal="right" vertical="center"/>
    </xf>
    <xf numFmtId="0" fontId="1" fillId="0" borderId="31" xfId="0" applyFont="1" applyBorder="1" applyAlignment="1">
      <alignment horizontal="right" vertical="center"/>
    </xf>
    <xf numFmtId="0" fontId="1" fillId="0" borderId="32" xfId="0" applyFont="1" applyBorder="1" applyAlignment="1">
      <alignment horizontal="right" vertical="center"/>
    </xf>
    <xf numFmtId="0" fontId="1" fillId="0" borderId="21" xfId="0" applyFont="1" applyBorder="1" applyAlignment="1">
      <alignment horizontal="right" vertical="center"/>
    </xf>
    <xf numFmtId="0" fontId="1" fillId="0" borderId="35" xfId="0" applyFont="1" applyBorder="1" applyAlignment="1">
      <alignment horizontal="right" vertical="center"/>
    </xf>
    <xf numFmtId="0" fontId="1" fillId="0" borderId="38" xfId="0" applyFont="1" applyBorder="1" applyAlignment="1">
      <alignment horizontal="right" vertical="center"/>
    </xf>
    <xf numFmtId="0" fontId="1" fillId="10" borderId="68" xfId="0" applyFont="1" applyFill="1" applyBorder="1" applyAlignment="1">
      <alignment horizontal="center" vertical="center" wrapText="1"/>
    </xf>
    <xf numFmtId="0" fontId="1" fillId="10" borderId="62" xfId="0" applyFont="1" applyFill="1" applyBorder="1" applyAlignment="1">
      <alignment horizontal="center" vertical="center" wrapText="1"/>
    </xf>
    <xf numFmtId="0" fontId="1" fillId="10" borderId="26" xfId="0" applyFont="1" applyFill="1" applyBorder="1" applyAlignment="1">
      <alignment horizontal="center" vertical="center"/>
    </xf>
    <xf numFmtId="0" fontId="1" fillId="10" borderId="42" xfId="0" applyFont="1" applyFill="1" applyBorder="1" applyAlignment="1">
      <alignment horizontal="center" vertical="center"/>
    </xf>
    <xf numFmtId="0" fontId="1" fillId="10" borderId="25" xfId="0" applyFont="1" applyFill="1" applyBorder="1" applyAlignment="1">
      <alignment horizontal="center" vertical="center"/>
    </xf>
    <xf numFmtId="0" fontId="1" fillId="7" borderId="3"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29" xfId="0" applyBorder="1" applyAlignment="1">
      <alignment horizontal="center" vertical="center" wrapText="1"/>
    </xf>
    <xf numFmtId="0" fontId="0" fillId="0" borderId="43" xfId="0" applyBorder="1" applyAlignment="1">
      <alignment horizontal="center" vertical="center" wrapText="1"/>
    </xf>
    <xf numFmtId="0" fontId="0" fillId="0" borderId="17" xfId="0" applyBorder="1" applyAlignment="1">
      <alignment horizontal="center" vertical="center" wrapText="1"/>
    </xf>
    <xf numFmtId="0" fontId="0" fillId="0" borderId="45" xfId="0" applyBorder="1" applyAlignment="1">
      <alignment horizontal="center" vertical="center" wrapText="1"/>
    </xf>
    <xf numFmtId="0" fontId="0" fillId="0" borderId="16" xfId="0" applyBorder="1" applyAlignment="1">
      <alignment horizontal="center" vertical="center" wrapText="1"/>
    </xf>
    <xf numFmtId="0" fontId="1" fillId="0" borderId="41" xfId="0" applyFont="1" applyBorder="1" applyAlignment="1">
      <alignment horizontal="right" vertical="center"/>
    </xf>
    <xf numFmtId="0" fontId="1" fillId="0" borderId="28" xfId="0" applyFont="1" applyBorder="1" applyAlignment="1">
      <alignment horizontal="right" vertical="center"/>
    </xf>
    <xf numFmtId="0" fontId="1" fillId="0" borderId="43" xfId="0" applyFont="1" applyBorder="1" applyAlignment="1">
      <alignment horizontal="right" vertical="center"/>
    </xf>
    <xf numFmtId="0" fontId="1" fillId="0" borderId="19" xfId="0" applyFont="1" applyBorder="1" applyAlignment="1">
      <alignment horizontal="right" vertical="center"/>
    </xf>
    <xf numFmtId="0" fontId="0" fillId="0" borderId="13" xfId="0" applyBorder="1" applyAlignment="1">
      <alignment horizontal="center" vertical="center"/>
    </xf>
    <xf numFmtId="0" fontId="0" fillId="0" borderId="14" xfId="0" applyBorder="1" applyAlignment="1">
      <alignment horizontal="center" vertical="center"/>
    </xf>
    <xf numFmtId="0" fontId="1" fillId="0" borderId="47" xfId="0" applyFont="1" applyBorder="1" applyAlignment="1">
      <alignment horizontal="right" vertical="center"/>
    </xf>
    <xf numFmtId="0" fontId="1" fillId="0" borderId="46" xfId="0" applyFont="1" applyBorder="1" applyAlignment="1">
      <alignment horizontal="right" vertical="center"/>
    </xf>
    <xf numFmtId="0" fontId="1" fillId="0" borderId="44" xfId="0" applyFont="1" applyBorder="1" applyAlignment="1">
      <alignment horizontal="right" vertical="center"/>
    </xf>
    <xf numFmtId="0" fontId="1" fillId="2" borderId="66" xfId="0" applyFont="1" applyFill="1" applyBorder="1" applyAlignment="1">
      <alignment horizontal="center" vertical="center" wrapText="1"/>
    </xf>
    <xf numFmtId="0" fontId="1" fillId="2" borderId="67" xfId="0" applyFont="1" applyFill="1" applyBorder="1" applyAlignment="1">
      <alignment horizontal="center" vertical="center" wrapText="1"/>
    </xf>
    <xf numFmtId="0" fontId="0" fillId="0" borderId="45" xfId="0" applyBorder="1" applyAlignment="1">
      <alignment horizontal="center" vertical="center"/>
    </xf>
    <xf numFmtId="0" fontId="0" fillId="0" borderId="16" xfId="0" applyBorder="1" applyAlignment="1">
      <alignment horizontal="center" vertical="center"/>
    </xf>
    <xf numFmtId="0" fontId="10" fillId="11" borderId="8" xfId="0" applyFont="1" applyFill="1" applyBorder="1" applyAlignment="1">
      <alignment horizontal="center" vertical="center"/>
    </xf>
    <xf numFmtId="0" fontId="10" fillId="11" borderId="36" xfId="0" applyFont="1" applyFill="1" applyBorder="1" applyAlignment="1">
      <alignment horizontal="center" vertical="center"/>
    </xf>
    <xf numFmtId="0" fontId="10" fillId="11" borderId="9"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34"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4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49" xfId="0" applyFont="1" applyFill="1" applyBorder="1" applyAlignment="1">
      <alignment horizontal="center" vertical="center" wrapText="1"/>
    </xf>
    <xf numFmtId="0" fontId="10" fillId="11" borderId="23" xfId="0" applyFont="1" applyFill="1" applyBorder="1" applyAlignment="1">
      <alignment horizontal="center" vertical="center" wrapText="1"/>
    </xf>
    <xf numFmtId="0" fontId="10" fillId="11" borderId="28" xfId="0" applyFont="1" applyFill="1" applyBorder="1" applyAlignment="1">
      <alignment horizontal="center" vertical="center"/>
    </xf>
    <xf numFmtId="0" fontId="10" fillId="11" borderId="71" xfId="0" applyFont="1" applyFill="1" applyBorder="1" applyAlignment="1">
      <alignment horizontal="center" vertical="center"/>
    </xf>
    <xf numFmtId="0" fontId="10" fillId="11" borderId="29" xfId="0" applyFont="1" applyFill="1" applyBorder="1" applyAlignment="1">
      <alignment horizontal="center" vertical="center"/>
    </xf>
    <xf numFmtId="0" fontId="10" fillId="11" borderId="29" xfId="0" applyFont="1" applyFill="1" applyBorder="1" applyAlignment="1">
      <alignment horizontal="center" vertical="center" wrapText="1"/>
    </xf>
    <xf numFmtId="0" fontId="10" fillId="11" borderId="45" xfId="0" applyFont="1" applyFill="1" applyBorder="1" applyAlignment="1">
      <alignment horizontal="center" vertical="center" wrapText="1"/>
    </xf>
    <xf numFmtId="0" fontId="10" fillId="11" borderId="16" xfId="0" applyFont="1" applyFill="1" applyBorder="1" applyAlignment="1">
      <alignment horizontal="center" vertical="center" wrapText="1"/>
    </xf>
    <xf numFmtId="0" fontId="10" fillId="11" borderId="28" xfId="0" applyFont="1" applyFill="1" applyBorder="1" applyAlignment="1">
      <alignment horizontal="center"/>
    </xf>
    <xf numFmtId="0" fontId="10" fillId="11" borderId="71" xfId="0" applyFont="1" applyFill="1" applyBorder="1" applyAlignment="1">
      <alignment horizontal="center"/>
    </xf>
    <xf numFmtId="0" fontId="10" fillId="11" borderId="29" xfId="0" applyFont="1" applyFill="1" applyBorder="1" applyAlignment="1">
      <alignment horizontal="center"/>
    </xf>
    <xf numFmtId="0" fontId="10" fillId="11" borderId="41" xfId="0" applyFont="1" applyFill="1" applyBorder="1" applyAlignment="1">
      <alignment horizontal="center" vertical="center" textRotation="90"/>
    </xf>
    <xf numFmtId="0" fontId="10" fillId="11" borderId="43" xfId="0" applyFont="1" applyFill="1" applyBorder="1" applyAlignment="1">
      <alignment horizontal="center" vertical="center" textRotation="90"/>
    </xf>
    <xf numFmtId="0" fontId="10" fillId="11" borderId="45" xfId="0" applyFont="1" applyFill="1" applyBorder="1" applyAlignment="1">
      <alignment horizontal="center" vertical="center" textRotation="90"/>
    </xf>
    <xf numFmtId="0" fontId="10" fillId="11" borderId="49" xfId="0" applyFont="1" applyFill="1" applyBorder="1" applyAlignment="1">
      <alignment horizontal="center" vertical="center" textRotation="90"/>
    </xf>
    <xf numFmtId="0" fontId="10" fillId="11" borderId="66" xfId="0" applyFont="1" applyFill="1" applyBorder="1" applyAlignment="1">
      <alignment horizontal="center" vertical="center" textRotation="90"/>
    </xf>
    <xf numFmtId="0" fontId="10" fillId="11" borderId="39" xfId="0" applyFont="1" applyFill="1" applyBorder="1" applyAlignment="1">
      <alignment horizontal="center" vertical="center" textRotation="90"/>
    </xf>
    <xf numFmtId="0" fontId="10" fillId="11" borderId="40" xfId="0" applyFont="1" applyFill="1" applyBorder="1" applyAlignment="1">
      <alignment horizontal="center" vertical="center" textRotation="90"/>
    </xf>
    <xf numFmtId="0" fontId="10" fillId="11" borderId="50" xfId="0" applyFont="1" applyFill="1" applyBorder="1" applyAlignment="1">
      <alignment horizontal="right" vertical="center"/>
    </xf>
    <xf numFmtId="0" fontId="10" fillId="11" borderId="58" xfId="0" applyFont="1" applyFill="1" applyBorder="1" applyAlignment="1">
      <alignment horizontal="right" vertical="center"/>
    </xf>
    <xf numFmtId="0" fontId="10" fillId="11" borderId="41" xfId="0" applyFont="1" applyFill="1" applyBorder="1" applyAlignment="1">
      <alignment horizontal="right" vertical="center" wrapText="1"/>
    </xf>
    <xf numFmtId="0" fontId="10" fillId="11" borderId="71" xfId="0" applyFont="1" applyFill="1" applyBorder="1" applyAlignment="1">
      <alignment horizontal="right" vertical="center" wrapText="1"/>
    </xf>
    <xf numFmtId="0" fontId="1" fillId="6" borderId="0" xfId="0" applyFont="1" applyFill="1" applyAlignment="1">
      <alignment horizontal="right" vertical="center"/>
    </xf>
    <xf numFmtId="0" fontId="10" fillId="11" borderId="43" xfId="0" applyFont="1" applyFill="1" applyBorder="1" applyAlignment="1">
      <alignment horizontal="right" vertical="center"/>
    </xf>
    <xf numFmtId="0" fontId="10" fillId="11" borderId="59" xfId="0" applyFont="1" applyFill="1" applyBorder="1" applyAlignment="1">
      <alignment horizontal="right" vertical="center"/>
    </xf>
    <xf numFmtId="0" fontId="10" fillId="11" borderId="43" xfId="0" applyFont="1" applyFill="1" applyBorder="1" applyAlignment="1">
      <alignment horizontal="right" vertical="center" wrapText="1"/>
    </xf>
    <xf numFmtId="0" fontId="10" fillId="11" borderId="59" xfId="0" applyFont="1" applyFill="1" applyBorder="1" applyAlignment="1">
      <alignment horizontal="right" vertical="center" wrapText="1"/>
    </xf>
    <xf numFmtId="0" fontId="10" fillId="11" borderId="49" xfId="0" applyFont="1" applyFill="1" applyBorder="1" applyAlignment="1">
      <alignment horizontal="right" vertical="center"/>
    </xf>
    <xf numFmtId="0" fontId="10" fillId="11" borderId="60" xfId="0" applyFont="1" applyFill="1" applyBorder="1" applyAlignment="1">
      <alignment horizontal="right" vertical="center"/>
    </xf>
    <xf numFmtId="0" fontId="10" fillId="11" borderId="49" xfId="0" applyFont="1" applyFill="1" applyBorder="1" applyAlignment="1">
      <alignment horizontal="right" vertical="center" wrapText="1"/>
    </xf>
    <xf numFmtId="0" fontId="10" fillId="11" borderId="60" xfId="0" applyFont="1" applyFill="1" applyBorder="1" applyAlignment="1">
      <alignment horizontal="right" vertical="center" wrapText="1"/>
    </xf>
    <xf numFmtId="0" fontId="1" fillId="3" borderId="47" xfId="0" applyFont="1" applyFill="1" applyBorder="1" applyAlignment="1">
      <alignment horizontal="right" vertical="center"/>
    </xf>
    <xf numFmtId="0" fontId="1" fillId="3" borderId="44" xfId="0" applyFont="1" applyFill="1" applyBorder="1" applyAlignment="1">
      <alignment horizontal="right" vertical="center"/>
    </xf>
    <xf numFmtId="0" fontId="1" fillId="3" borderId="30" xfId="0" applyFont="1" applyFill="1" applyBorder="1" applyAlignment="1">
      <alignment horizontal="right" vertical="center"/>
    </xf>
    <xf numFmtId="0" fontId="1" fillId="3" borderId="32" xfId="0" applyFont="1" applyFill="1" applyBorder="1" applyAlignment="1">
      <alignment horizontal="right" vertical="center"/>
    </xf>
    <xf numFmtId="0" fontId="10" fillId="11" borderId="4"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4" xfId="0" applyFont="1" applyFill="1" applyBorder="1" applyAlignment="1">
      <alignment horizontal="center" vertical="center"/>
    </xf>
    <xf numFmtId="0" fontId="1" fillId="3" borderId="25" xfId="0" applyFont="1" applyFill="1" applyBorder="1" applyAlignment="1">
      <alignment horizontal="right" vertical="center" wrapText="1"/>
    </xf>
    <xf numFmtId="0" fontId="1" fillId="3" borderId="27" xfId="0" applyFont="1" applyFill="1" applyBorder="1" applyAlignment="1">
      <alignment horizontal="right" vertical="center" wrapText="1"/>
    </xf>
    <xf numFmtId="0" fontId="0" fillId="0" borderId="50" xfId="0" applyBorder="1" applyAlignment="1">
      <alignment horizontal="center" vertical="center" wrapText="1"/>
    </xf>
    <xf numFmtId="0" fontId="0" fillId="0" borderId="24" xfId="0" applyBorder="1" applyAlignment="1">
      <alignment horizontal="center" vertical="center" wrapText="1"/>
    </xf>
    <xf numFmtId="0" fontId="0" fillId="0" borderId="49" xfId="0" applyFill="1" applyBorder="1" applyAlignment="1">
      <alignment horizontal="center" vertical="center"/>
    </xf>
    <xf numFmtId="0" fontId="0" fillId="0" borderId="48" xfId="0" applyFill="1" applyBorder="1" applyAlignment="1">
      <alignment horizontal="center" vertical="center"/>
    </xf>
    <xf numFmtId="0" fontId="1" fillId="0" borderId="25" xfId="0" applyFont="1" applyFill="1" applyBorder="1" applyAlignment="1">
      <alignment horizontal="right" vertical="center"/>
    </xf>
    <xf numFmtId="0" fontId="1" fillId="0" borderId="26" xfId="0" applyFont="1" applyFill="1" applyBorder="1" applyAlignment="1">
      <alignment horizontal="right" vertical="center"/>
    </xf>
    <xf numFmtId="0" fontId="1" fillId="0" borderId="27" xfId="0" applyFont="1" applyFill="1" applyBorder="1" applyAlignment="1">
      <alignment horizontal="right" vertical="center"/>
    </xf>
    <xf numFmtId="0" fontId="1" fillId="0" borderId="47" xfId="0" applyFont="1" applyFill="1" applyBorder="1" applyAlignment="1">
      <alignment horizontal="right" vertical="center"/>
    </xf>
    <xf numFmtId="0" fontId="1" fillId="0" borderId="46" xfId="0" applyFont="1" applyFill="1" applyBorder="1" applyAlignment="1">
      <alignment horizontal="right" vertical="center"/>
    </xf>
    <xf numFmtId="0" fontId="1" fillId="0" borderId="44" xfId="0" applyFont="1" applyFill="1" applyBorder="1" applyAlignment="1">
      <alignment horizontal="right" vertical="center"/>
    </xf>
    <xf numFmtId="0" fontId="1" fillId="0" borderId="30" xfId="0" applyFont="1" applyFill="1" applyBorder="1" applyAlignment="1">
      <alignment horizontal="right" vertical="center"/>
    </xf>
    <xf numFmtId="0" fontId="1" fillId="0" borderId="31" xfId="0" applyFont="1" applyFill="1" applyBorder="1" applyAlignment="1">
      <alignment horizontal="right" vertical="center"/>
    </xf>
    <xf numFmtId="0" fontId="1" fillId="0" borderId="32" xfId="0" applyFont="1" applyFill="1" applyBorder="1" applyAlignment="1">
      <alignment horizontal="right" vertical="center"/>
    </xf>
    <xf numFmtId="0" fontId="10" fillId="11" borderId="66"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67" xfId="0" applyFont="1" applyFill="1" applyBorder="1" applyAlignment="1">
      <alignment horizontal="center" vertical="center"/>
    </xf>
    <xf numFmtId="0" fontId="10" fillId="11" borderId="48" xfId="0" applyFont="1" applyFill="1" applyBorder="1" applyAlignment="1">
      <alignment horizontal="center" vertical="center" wrapText="1"/>
    </xf>
    <xf numFmtId="0" fontId="10" fillId="11" borderId="50" xfId="0" applyFont="1" applyFill="1" applyBorder="1" applyAlignment="1">
      <alignment horizontal="center" vertical="center" textRotation="90"/>
    </xf>
    <xf numFmtId="0" fontId="10" fillId="11" borderId="54" xfId="0" applyFont="1" applyFill="1" applyBorder="1" applyAlignment="1">
      <alignment horizontal="center" vertical="center" textRotation="90" wrapText="1"/>
    </xf>
    <xf numFmtId="0" fontId="10" fillId="11" borderId="55" xfId="0" applyFont="1" applyFill="1" applyBorder="1" applyAlignment="1">
      <alignment horizontal="center" vertical="center" textRotation="90" wrapText="1"/>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0" fillId="11" borderId="1" xfId="0" applyFont="1" applyFill="1" applyBorder="1" applyAlignment="1">
      <alignment horizontal="center"/>
    </xf>
    <xf numFmtId="0" fontId="10" fillId="11" borderId="34" xfId="0" applyFont="1" applyFill="1" applyBorder="1" applyAlignment="1">
      <alignment horizontal="center"/>
    </xf>
    <xf numFmtId="0" fontId="10" fillId="11" borderId="2" xfId="0" applyFont="1" applyFill="1" applyBorder="1" applyAlignment="1">
      <alignment horizontal="center"/>
    </xf>
    <xf numFmtId="0" fontId="10" fillId="11" borderId="11" xfId="0" applyFont="1" applyFill="1" applyBorder="1" applyAlignment="1">
      <alignment horizontal="center" vertical="center"/>
    </xf>
    <xf numFmtId="0" fontId="10" fillId="11" borderId="58" xfId="0" applyFont="1" applyFill="1" applyBorder="1" applyAlignment="1">
      <alignment horizontal="center" vertical="center"/>
    </xf>
    <xf numFmtId="0" fontId="10" fillId="11" borderId="24" xfId="0" applyFont="1" applyFill="1" applyBorder="1" applyAlignment="1">
      <alignment horizontal="center" vertical="center"/>
    </xf>
    <xf numFmtId="0" fontId="10" fillId="11" borderId="41" xfId="0" applyFont="1" applyFill="1" applyBorder="1" applyAlignment="1">
      <alignment horizontal="right" vertical="center"/>
    </xf>
    <xf numFmtId="0" fontId="10" fillId="11" borderId="29" xfId="0" applyFont="1" applyFill="1" applyBorder="1" applyAlignment="1">
      <alignment horizontal="right" vertical="center"/>
    </xf>
    <xf numFmtId="0" fontId="10" fillId="11" borderId="50" xfId="0" applyFont="1" applyFill="1" applyBorder="1" applyAlignment="1">
      <alignment horizontal="right" vertical="center" wrapText="1"/>
    </xf>
    <xf numFmtId="0" fontId="10" fillId="11" borderId="58" xfId="0" applyFont="1" applyFill="1" applyBorder="1" applyAlignment="1">
      <alignment horizontal="right" vertical="center" wrapText="1"/>
    </xf>
    <xf numFmtId="0" fontId="10" fillId="11" borderId="29" xfId="0" applyFont="1" applyFill="1" applyBorder="1" applyAlignment="1">
      <alignment horizontal="right" vertical="center" wrapText="1"/>
    </xf>
    <xf numFmtId="0" fontId="10" fillId="11" borderId="17" xfId="0" applyFont="1" applyFill="1" applyBorder="1" applyAlignment="1">
      <alignment horizontal="right" vertical="center"/>
    </xf>
    <xf numFmtId="0" fontId="10" fillId="11" borderId="17" xfId="0" applyFont="1" applyFill="1" applyBorder="1" applyAlignment="1">
      <alignment horizontal="right" vertical="center" wrapText="1"/>
    </xf>
    <xf numFmtId="0" fontId="10" fillId="11" borderId="48" xfId="0" applyFont="1" applyFill="1" applyBorder="1" applyAlignment="1">
      <alignment horizontal="right" vertical="center"/>
    </xf>
    <xf numFmtId="0" fontId="10" fillId="11" borderId="48" xfId="0" applyFont="1" applyFill="1" applyBorder="1" applyAlignment="1">
      <alignment horizontal="right" vertical="center" wrapText="1"/>
    </xf>
  </cellXfs>
  <cellStyles count="2">
    <cellStyle name="Hyperlink" xfId="1" builtinId="8"/>
    <cellStyle name="Normal" xfId="0" builtinId="0"/>
  </cellStyles>
  <dxfs count="0"/>
  <tableStyles count="0" defaultTableStyle="TableStyleMedium2" defaultPivotStyle="PivotStyleLight16"/>
  <colors>
    <mruColors>
      <color rgb="FF953735"/>
      <color rgb="FFC0504D"/>
      <color rgb="FF4BACC6"/>
      <color rgb="FF9BBB59"/>
      <color rgb="FFE494BE"/>
      <color rgb="FF7F7F7F"/>
      <color rgb="FF264478"/>
      <color rgb="FF4F81BD"/>
      <color rgb="FF255E91"/>
      <color rgb="FF00B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7.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0.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20.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1100" b="1">
                <a:solidFill>
                  <a:sysClr val="windowText" lastClr="000000"/>
                </a:solidFill>
              </a:rPr>
              <a:t>ESI Lost Time Injury Numbers and Frequency Rates</a:t>
            </a:r>
          </a:p>
        </c:rich>
      </c:tx>
      <c:layout>
        <c:manualLayout>
          <c:xMode val="edge"/>
          <c:yMode val="edge"/>
          <c:x val="0.19219494805776013"/>
          <c:y val="2.729110541957750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5"/>
          <c:order val="4"/>
          <c:tx>
            <c:strRef>
              <c:f>'All Industry'!$I$32</c:f>
              <c:strCache>
                <c:ptCount val="1"/>
                <c:pt idx="0">
                  <c:v>Industry Total</c:v>
                </c:pt>
              </c:strCache>
            </c:strRef>
          </c:tx>
          <c:spPr>
            <a:solidFill>
              <a:schemeClr val="accent2"/>
            </a:solidFill>
            <a:ln>
              <a:noFill/>
            </a:ln>
            <a:effectLst/>
          </c:spPr>
          <c:invertIfNegative val="0"/>
          <c:dLbls>
            <c:spPr>
              <a:solidFill>
                <a:schemeClr val="lt1"/>
              </a:solidFill>
              <a:ln w="28575" cap="flat" cmpd="sng" algn="ctr">
                <a:solidFill>
                  <a:schemeClr val="accent2"/>
                </a:solidFill>
                <a:prstDash val="solid"/>
                <a:miter lim="800000"/>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'All Industry'!$B$33:$B$43</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c:v>2019</c:v>
                </c:pt>
              </c:numCache>
            </c:numRef>
          </c:cat>
          <c:val>
            <c:numRef>
              <c:f>'All Industry'!$I$33:$I$43</c:f>
              <c:numCache>
                <c:formatCode>General</c:formatCode>
                <c:ptCount val="11"/>
                <c:pt idx="0">
                  <c:v>167</c:v>
                </c:pt>
                <c:pt idx="1">
                  <c:v>171</c:v>
                </c:pt>
                <c:pt idx="2">
                  <c:v>137</c:v>
                </c:pt>
                <c:pt idx="3">
                  <c:v>129</c:v>
                </c:pt>
                <c:pt idx="4">
                  <c:v>136</c:v>
                </c:pt>
                <c:pt idx="5">
                  <c:v>115</c:v>
                </c:pt>
                <c:pt idx="6">
                  <c:v>140</c:v>
                </c:pt>
                <c:pt idx="7">
                  <c:v>109</c:v>
                </c:pt>
                <c:pt idx="8">
                  <c:v>125</c:v>
                </c:pt>
                <c:pt idx="9">
                  <c:v>136</c:v>
                </c:pt>
                <c:pt idx="10">
                  <c:v>125</c:v>
                </c:pt>
              </c:numCache>
            </c:numRef>
          </c:val>
          <c:extLst>
            <c:ext xmlns:c16="http://schemas.microsoft.com/office/drawing/2014/chart" uri="{C3380CC4-5D6E-409C-BE32-E72D297353CC}">
              <c16:uniqueId val="{00000000-2BA1-476E-A54F-A79E69DE14F3}"/>
            </c:ext>
          </c:extLst>
        </c:ser>
        <c:dLbls>
          <c:showLegendKey val="0"/>
          <c:showVal val="0"/>
          <c:showCatName val="0"/>
          <c:showSerName val="0"/>
          <c:showPercent val="0"/>
          <c:showBubbleSize val="0"/>
        </c:dLbls>
        <c:gapWidth val="150"/>
        <c:axId val="194949120"/>
        <c:axId val="194938752"/>
      </c:barChart>
      <c:lineChart>
        <c:grouping val="standard"/>
        <c:varyColors val="0"/>
        <c:ser>
          <c:idx val="4"/>
          <c:order val="3"/>
          <c:tx>
            <c:strRef>
              <c:f>'All Industry'!$I$46</c:f>
              <c:strCache>
                <c:ptCount val="1"/>
                <c:pt idx="0">
                  <c:v>Industry Total</c:v>
                </c:pt>
              </c:strCache>
            </c:strRef>
          </c:tx>
          <c:spPr>
            <a:ln w="28575" cap="rnd">
              <a:solidFill>
                <a:schemeClr val="tx1"/>
              </a:solidFill>
              <a:round/>
            </a:ln>
            <a:effectLst/>
          </c:spPr>
          <c:marker>
            <c:symbol val="none"/>
          </c:marker>
          <c:dLbls>
            <c:dLbl>
              <c:idx val="0"/>
              <c:layout>
                <c:manualLayout>
                  <c:x val="-3.1961950031288398E-2"/>
                  <c:y val="3.63068839919187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BA1-476E-A54F-A79E69DE14F3}"/>
                </c:ext>
              </c:extLst>
            </c:dLbl>
            <c:dLbl>
              <c:idx val="1"/>
              <c:layout>
                <c:manualLayout>
                  <c:x val="-3.1969258910395065E-2"/>
                  <c:y val="5.9550192332761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BA1-476E-A54F-A79E69DE14F3}"/>
                </c:ext>
              </c:extLst>
            </c:dLbl>
            <c:dLbl>
              <c:idx val="2"/>
              <c:layout>
                <c:manualLayout>
                  <c:x val="-3.5751408069952154E-2"/>
                  <c:y val="5.335993758184116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BA1-476E-A54F-A79E69DE14F3}"/>
                </c:ext>
              </c:extLst>
            </c:dLbl>
            <c:dLbl>
              <c:idx val="3"/>
              <c:layout>
                <c:manualLayout>
                  <c:x val="-3.3878687666023651E-2"/>
                  <c:y val="3.07213564923900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BA1-476E-A54F-A79E69DE14F3}"/>
                </c:ext>
              </c:extLst>
            </c:dLbl>
            <c:dLbl>
              <c:idx val="4"/>
              <c:layout>
                <c:manualLayout>
                  <c:x val="-3.0081825442424825E-2"/>
                  <c:y val="3.89581667324962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BA1-476E-A54F-A79E69DE14F3}"/>
                </c:ext>
              </c:extLst>
            </c:dLbl>
            <c:dLbl>
              <c:idx val="5"/>
              <c:layout>
                <c:manualLayout>
                  <c:x val="-3.0081835323565675E-2"/>
                  <c:y val="3.63068839919187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2BA1-476E-A54F-A79E69DE14F3}"/>
                </c:ext>
              </c:extLst>
            </c:dLbl>
            <c:dLbl>
              <c:idx val="6"/>
              <c:layout>
                <c:manualLayout>
                  <c:x val="-3.1961976686778498E-2"/>
                  <c:y val="4.440192001992401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BA1-476E-A54F-A79E69DE14F3}"/>
                </c:ext>
              </c:extLst>
            </c:dLbl>
            <c:dLbl>
              <c:idx val="7"/>
              <c:layout>
                <c:manualLayout>
                  <c:x val="-3.574412584633558E-2"/>
                  <c:y val="5.03784007013949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2BA1-476E-A54F-A79E69DE14F3}"/>
                </c:ext>
              </c:extLst>
            </c:dLbl>
            <c:dLbl>
              <c:idx val="10"/>
              <c:layout>
                <c:manualLayout>
                  <c:x val="-2.8311502019553812E-2"/>
                  <c:y val="3.37285706555458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5C7-4093-98FF-733E95E0C9C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Industry'!$I$47:$I$57</c:f>
              <c:numCache>
                <c:formatCode>0.00</c:formatCode>
                <c:ptCount val="11"/>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0.93715091128554617</c:v>
                </c:pt>
              </c:numCache>
            </c:numRef>
          </c:val>
          <c:smooth val="0"/>
          <c:extLst>
            <c:ext xmlns:c16="http://schemas.microsoft.com/office/drawing/2014/chart" uri="{C3380CC4-5D6E-409C-BE32-E72D297353CC}">
              <c16:uniqueId val="{0000000B-2BA1-476E-A54F-A79E69DE14F3}"/>
            </c:ext>
          </c:extLst>
        </c:ser>
        <c:dLbls>
          <c:showLegendKey val="0"/>
          <c:showVal val="1"/>
          <c:showCatName val="0"/>
          <c:showSerName val="0"/>
          <c:showPercent val="0"/>
          <c:showBubbleSize val="0"/>
        </c:dLbls>
        <c:marker val="1"/>
        <c:smooth val="0"/>
        <c:axId val="194180992"/>
        <c:axId val="194936832"/>
        <c:extLst>
          <c:ext xmlns:c15="http://schemas.microsoft.com/office/drawing/2012/chart" uri="{02D57815-91ED-43cb-92C2-25804820EDAC}">
            <c15:filteredLineSeries>
              <c15:ser>
                <c:idx val="2"/>
                <c:order val="0"/>
                <c:tx>
                  <c:strRef>
                    <c:extLst>
                      <c:ext uri="{02D57815-91ED-43cb-92C2-25804820EDAC}">
                        <c15:formulaRef>
                          <c15:sqref>'All Industry'!$H$46</c15:sqref>
                        </c15:formulaRef>
                      </c:ext>
                    </c:extLst>
                    <c:strCache>
                      <c:ptCount val="1"/>
                      <c:pt idx="0">
                        <c:v>Distribution Total</c:v>
                      </c:pt>
                    </c:strCache>
                  </c:strRef>
                </c:tx>
                <c:spPr>
                  <a:ln w="28575" cap="rnd">
                    <a:solidFill>
                      <a:schemeClr val="accent3"/>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'All Industry'!$B$47:$B$57</c15:sqref>
                        </c15:formulaRef>
                      </c:ext>
                    </c:extLst>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extLst>
                      <c:ext uri="{02D57815-91ED-43cb-92C2-25804820EDAC}">
                        <c15:formulaRef>
                          <c15:sqref>'All Industry'!$H$47:$H$54</c15:sqref>
                        </c15:formulaRef>
                      </c:ext>
                    </c:extLst>
                    <c:numCache>
                      <c:formatCode>0.00</c:formatCode>
                      <c:ptCount val="8"/>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numCache>
                  </c:numRef>
                </c:val>
                <c:smooth val="0"/>
                <c:extLst>
                  <c:ext xmlns:c16="http://schemas.microsoft.com/office/drawing/2014/chart" uri="{C3380CC4-5D6E-409C-BE32-E72D297353CC}">
                    <c16:uniqueId val="{0000000C-2BA1-476E-A54F-A79E69DE14F3}"/>
                  </c:ext>
                </c:extLst>
              </c15:ser>
            </c15:filteredLineSeries>
            <c15:filteredLineSeries>
              <c15:ser>
                <c:idx val="0"/>
                <c:order val="1"/>
                <c:tx>
                  <c:strRef>
                    <c:extLst xmlns:c15="http://schemas.microsoft.com/office/drawing/2012/chart">
                      <c:ext xmlns:c15="http://schemas.microsoft.com/office/drawing/2012/chart" uri="{02D57815-91ED-43cb-92C2-25804820EDAC}">
                        <c15:formulaRef>
                          <c15:sqref>'All Industry'!$C$46</c15:sqref>
                        </c15:formulaRef>
                      </c:ext>
                    </c:extLst>
                    <c:strCache>
                      <c:ptCount val="1"/>
                      <c:pt idx="0">
                        <c:v>Generation</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Industry'!$B$47:$B$57</c15:sqref>
                        </c15:formulaRef>
                      </c:ext>
                    </c:extLst>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extLst xmlns:c15="http://schemas.microsoft.com/office/drawing/2012/chart">
                      <c:ext xmlns:c15="http://schemas.microsoft.com/office/drawing/2012/chart" uri="{02D57815-91ED-43cb-92C2-25804820EDAC}">
                        <c15:formulaRef>
                          <c15:sqref>'All Industry'!$C$47:$C$54</c15:sqref>
                        </c15:formulaRef>
                      </c:ext>
                    </c:extLst>
                    <c:numCache>
                      <c:formatCode>0.00</c:formatCode>
                      <c:ptCount val="8"/>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numCache>
                  </c:numRef>
                </c:val>
                <c:smooth val="0"/>
                <c:extLst xmlns:c15="http://schemas.microsoft.com/office/drawing/2012/chart">
                  <c:ext xmlns:c16="http://schemas.microsoft.com/office/drawing/2014/chart" uri="{C3380CC4-5D6E-409C-BE32-E72D297353CC}">
                    <c16:uniqueId val="{0000000D-2BA1-476E-A54F-A79E69DE14F3}"/>
                  </c:ext>
                </c:extLst>
              </c15:ser>
            </c15:filteredLineSeries>
            <c15:filteredLineSeries>
              <c15:ser>
                <c:idx val="1"/>
                <c:order val="2"/>
                <c:tx>
                  <c:strRef>
                    <c:extLst xmlns:c15="http://schemas.microsoft.com/office/drawing/2012/chart">
                      <c:ext xmlns:c15="http://schemas.microsoft.com/office/drawing/2012/chart" uri="{02D57815-91ED-43cb-92C2-25804820EDAC}">
                        <c15:formulaRef>
                          <c15:sqref>'All Industry'!$D$46</c15:sqref>
                        </c15:formulaRef>
                      </c:ext>
                    </c:extLst>
                    <c:strCache>
                      <c:ptCount val="1"/>
                      <c:pt idx="0">
                        <c:v>Transmission</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Industry'!$B$47:$B$57</c15:sqref>
                        </c15:formulaRef>
                      </c:ext>
                    </c:extLst>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extLst xmlns:c15="http://schemas.microsoft.com/office/drawing/2012/chart">
                      <c:ext xmlns:c15="http://schemas.microsoft.com/office/drawing/2012/chart" uri="{02D57815-91ED-43cb-92C2-25804820EDAC}">
                        <c15:formulaRef>
                          <c15:sqref>'All Industry'!$D$47:$D$54</c15:sqref>
                        </c15:formulaRef>
                      </c:ext>
                    </c:extLst>
                    <c:numCache>
                      <c:formatCode>0.00</c:formatCode>
                      <c:ptCount val="8"/>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numCache>
                  </c:numRef>
                </c:val>
                <c:smooth val="0"/>
                <c:extLst xmlns:c15="http://schemas.microsoft.com/office/drawing/2012/chart">
                  <c:ext xmlns:c16="http://schemas.microsoft.com/office/drawing/2014/chart" uri="{C3380CC4-5D6E-409C-BE32-E72D297353CC}">
                    <c16:uniqueId val="{0000000E-2BA1-476E-A54F-A79E69DE14F3}"/>
                  </c:ext>
                </c:extLst>
              </c15:ser>
            </c15:filteredLineSeries>
          </c:ext>
        </c:extLst>
      </c:lineChart>
      <c:catAx>
        <c:axId val="19418099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Year Ended</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36832"/>
        <c:crosses val="autoZero"/>
        <c:auto val="1"/>
        <c:lblAlgn val="ctr"/>
        <c:lblOffset val="100"/>
        <c:noMultiLvlLbl val="0"/>
      </c:catAx>
      <c:valAx>
        <c:axId val="194936832"/>
        <c:scaling>
          <c:orientation val="minMax"/>
          <c:max val="1.8"/>
          <c:min val="0.8"/>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a:solidFill>
                      <a:sysClr val="windowText" lastClr="000000"/>
                    </a:solidFill>
                  </a:rPr>
                  <a:t>LTIFR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180992"/>
        <c:crosses val="autoZero"/>
        <c:crossBetween val="between"/>
      </c:valAx>
      <c:valAx>
        <c:axId val="194938752"/>
        <c:scaling>
          <c:orientation val="minMax"/>
          <c:min val="80"/>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Number</a:t>
                </a:r>
                <a:r>
                  <a:rPr lang="en-NZ" baseline="0">
                    <a:solidFill>
                      <a:sysClr val="windowText" lastClr="000000"/>
                    </a:solidFill>
                  </a:rPr>
                  <a:t> of LTIs</a:t>
                </a:r>
                <a:endParaRPr lang="en-NZ">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49120"/>
        <c:crosses val="max"/>
        <c:crossBetween val="between"/>
      </c:valAx>
      <c:catAx>
        <c:axId val="194949120"/>
        <c:scaling>
          <c:orientation val="minMax"/>
        </c:scaling>
        <c:delete val="1"/>
        <c:axPos val="b"/>
        <c:numFmt formatCode="General" sourceLinked="1"/>
        <c:majorTickMark val="out"/>
        <c:minorTickMark val="none"/>
        <c:tickLblPos val="none"/>
        <c:crossAx val="194938752"/>
        <c:crosses val="autoZero"/>
        <c:auto val="1"/>
        <c:lblAlgn val="ctr"/>
        <c:lblOffset val="100"/>
        <c:noMultiLvlLbl val="0"/>
      </c:catAx>
      <c:spPr>
        <a:noFill/>
        <a:ln>
          <a:noFill/>
        </a:ln>
        <a:effectLst/>
      </c:spPr>
    </c:plotArea>
    <c:plotVisOnly val="1"/>
    <c:dispBlanksAs val="gap"/>
    <c:showDLblsOverMax val="0"/>
  </c:chart>
  <c:spPr>
    <a:solidFill>
      <a:schemeClr val="bg1"/>
    </a:solidFill>
    <a:ln w="2540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paperSize="9"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LTISR (Actual) per 200,000 hours worked</a:t>
            </a:r>
            <a:endParaRPr lang="en-NZ" sz="1200">
              <a:effectLst/>
            </a:endParaRPr>
          </a:p>
        </c:rich>
      </c:tx>
      <c:overlay val="0"/>
    </c:title>
    <c:autoTitleDeleted val="0"/>
    <c:plotArea>
      <c:layout/>
      <c:lineChart>
        <c:grouping val="standard"/>
        <c:varyColors val="0"/>
        <c:ser>
          <c:idx val="0"/>
          <c:order val="0"/>
          <c:tx>
            <c:strRef>
              <c:f>'All Industry'!$C$60</c:f>
              <c:strCache>
                <c:ptCount val="1"/>
                <c:pt idx="0">
                  <c:v>Generation</c:v>
                </c:pt>
              </c:strCache>
            </c:strRef>
          </c:tx>
          <c:marker>
            <c:symbol val="none"/>
          </c:marker>
          <c:cat>
            <c:numRef>
              <c:f>'All Industry'!$B$61:$B$64</c:f>
              <c:numCache>
                <c:formatCode>General</c:formatCode>
                <c:ptCount val="4"/>
                <c:pt idx="0">
                  <c:v>2016</c:v>
                </c:pt>
                <c:pt idx="1">
                  <c:v>2017</c:v>
                </c:pt>
                <c:pt idx="2">
                  <c:v>2018</c:v>
                </c:pt>
                <c:pt idx="3">
                  <c:v>2019</c:v>
                </c:pt>
              </c:numCache>
            </c:numRef>
          </c:cat>
          <c:val>
            <c:numRef>
              <c:f>'All Industry'!$C$61:$C$64</c:f>
              <c:numCache>
                <c:formatCode>0</c:formatCode>
                <c:ptCount val="4"/>
                <c:pt idx="0">
                  <c:v>7.4837079936828488</c:v>
                </c:pt>
                <c:pt idx="1">
                  <c:v>5.0233717520910588</c:v>
                </c:pt>
                <c:pt idx="2">
                  <c:v>5.0093508316446504</c:v>
                </c:pt>
                <c:pt idx="3">
                  <c:v>5.7828185131640559</c:v>
                </c:pt>
              </c:numCache>
            </c:numRef>
          </c:val>
          <c:smooth val="0"/>
          <c:extLst>
            <c:ext xmlns:c16="http://schemas.microsoft.com/office/drawing/2014/chart" uri="{C3380CC4-5D6E-409C-BE32-E72D297353CC}">
              <c16:uniqueId val="{00000000-0BED-493E-B9B6-40F4E9728773}"/>
            </c:ext>
          </c:extLst>
        </c:ser>
        <c:ser>
          <c:idx val="1"/>
          <c:order val="1"/>
          <c:tx>
            <c:strRef>
              <c:f>'All Industry'!$D$60</c:f>
              <c:strCache>
                <c:ptCount val="1"/>
                <c:pt idx="0">
                  <c:v>Transmission</c:v>
                </c:pt>
              </c:strCache>
            </c:strRef>
          </c:tx>
          <c:spPr>
            <a:ln>
              <a:solidFill>
                <a:schemeClr val="accent6"/>
              </a:solidFill>
            </a:ln>
          </c:spPr>
          <c:marker>
            <c:symbol val="none"/>
          </c:marker>
          <c:cat>
            <c:numRef>
              <c:f>'All Industry'!$B$61:$B$64</c:f>
              <c:numCache>
                <c:formatCode>General</c:formatCode>
                <c:ptCount val="4"/>
                <c:pt idx="0">
                  <c:v>2016</c:v>
                </c:pt>
                <c:pt idx="1">
                  <c:v>2017</c:v>
                </c:pt>
                <c:pt idx="2">
                  <c:v>2018</c:v>
                </c:pt>
                <c:pt idx="3">
                  <c:v>2019</c:v>
                </c:pt>
              </c:numCache>
            </c:numRef>
          </c:cat>
          <c:val>
            <c:numRef>
              <c:f>'All Industry'!$D$61:$D$64</c:f>
              <c:numCache>
                <c:formatCode>0</c:formatCode>
                <c:ptCount val="4"/>
                <c:pt idx="0">
                  <c:v>9.5562315578346713</c:v>
                </c:pt>
                <c:pt idx="1">
                  <c:v>12.958795983605892</c:v>
                </c:pt>
                <c:pt idx="2">
                  <c:v>1.5756302521008403</c:v>
                </c:pt>
                <c:pt idx="3">
                  <c:v>3.5232590145884943</c:v>
                </c:pt>
              </c:numCache>
            </c:numRef>
          </c:val>
          <c:smooth val="0"/>
          <c:extLst>
            <c:ext xmlns:c16="http://schemas.microsoft.com/office/drawing/2014/chart" uri="{C3380CC4-5D6E-409C-BE32-E72D297353CC}">
              <c16:uniqueId val="{00000001-0BED-493E-B9B6-40F4E9728773}"/>
            </c:ext>
          </c:extLst>
        </c:ser>
        <c:ser>
          <c:idx val="2"/>
          <c:order val="2"/>
          <c:tx>
            <c:strRef>
              <c:f>'All Industry'!$H$60</c:f>
              <c:strCache>
                <c:ptCount val="1"/>
                <c:pt idx="0">
                  <c:v>Distribution Total</c:v>
                </c:pt>
              </c:strCache>
            </c:strRef>
          </c:tx>
          <c:spPr>
            <a:ln>
              <a:solidFill>
                <a:srgbClr val="953735"/>
              </a:solidFill>
            </a:ln>
          </c:spPr>
          <c:marker>
            <c:symbol val="none"/>
          </c:marker>
          <c:cat>
            <c:numRef>
              <c:f>'All Industry'!$B$61:$B$64</c:f>
              <c:numCache>
                <c:formatCode>General</c:formatCode>
                <c:ptCount val="4"/>
                <c:pt idx="0">
                  <c:v>2016</c:v>
                </c:pt>
                <c:pt idx="1">
                  <c:v>2017</c:v>
                </c:pt>
                <c:pt idx="2">
                  <c:v>2018</c:v>
                </c:pt>
                <c:pt idx="3">
                  <c:v>2019</c:v>
                </c:pt>
              </c:numCache>
            </c:numRef>
          </c:cat>
          <c:val>
            <c:numRef>
              <c:f>'All Industry'!$H$61:$H$64</c:f>
              <c:numCache>
                <c:formatCode>0</c:formatCode>
                <c:ptCount val="4"/>
                <c:pt idx="0">
                  <c:v>27.740782663248414</c:v>
                </c:pt>
                <c:pt idx="1">
                  <c:v>29.629854018537117</c:v>
                </c:pt>
                <c:pt idx="2">
                  <c:v>29.907672883183839</c:v>
                </c:pt>
                <c:pt idx="3">
                  <c:v>19.902582177379099</c:v>
                </c:pt>
              </c:numCache>
            </c:numRef>
          </c:val>
          <c:smooth val="0"/>
          <c:extLst>
            <c:ext xmlns:c16="http://schemas.microsoft.com/office/drawing/2014/chart" uri="{C3380CC4-5D6E-409C-BE32-E72D297353CC}">
              <c16:uniqueId val="{00000002-0BED-493E-B9B6-40F4E9728773}"/>
            </c:ext>
          </c:extLst>
        </c:ser>
        <c:ser>
          <c:idx val="4"/>
          <c:order val="3"/>
          <c:tx>
            <c:strRef>
              <c:f>'All Industry'!$I$60</c:f>
              <c:strCache>
                <c:ptCount val="1"/>
                <c:pt idx="0">
                  <c:v>Industry Total</c:v>
                </c:pt>
              </c:strCache>
            </c:strRef>
          </c:tx>
          <c:marker>
            <c:symbol val="none"/>
          </c:marker>
          <c:cat>
            <c:numRef>
              <c:f>'All Industry'!$B$61:$B$64</c:f>
              <c:numCache>
                <c:formatCode>General</c:formatCode>
                <c:ptCount val="4"/>
                <c:pt idx="0">
                  <c:v>2016</c:v>
                </c:pt>
                <c:pt idx="1">
                  <c:v>2017</c:v>
                </c:pt>
                <c:pt idx="2">
                  <c:v>2018</c:v>
                </c:pt>
                <c:pt idx="3">
                  <c:v>2019</c:v>
                </c:pt>
              </c:numCache>
            </c:numRef>
          </c:cat>
          <c:val>
            <c:numRef>
              <c:f>'All Industry'!$I$61:$I$64</c:f>
              <c:numCache>
                <c:formatCode>0</c:formatCode>
                <c:ptCount val="4"/>
                <c:pt idx="0">
                  <c:v>16.135084715515806</c:v>
                </c:pt>
                <c:pt idx="1">
                  <c:v>15.81471399862421</c:v>
                </c:pt>
                <c:pt idx="2">
                  <c:v>15.192639433833172</c:v>
                </c:pt>
                <c:pt idx="3">
                  <c:v>15.223079402922412</c:v>
                </c:pt>
              </c:numCache>
            </c:numRef>
          </c:val>
          <c:smooth val="0"/>
          <c:extLst>
            <c:ext xmlns:c16="http://schemas.microsoft.com/office/drawing/2014/chart" uri="{C3380CC4-5D6E-409C-BE32-E72D297353CC}">
              <c16:uniqueId val="{00000004-0BED-493E-B9B6-40F4E9728773}"/>
            </c:ext>
          </c:extLst>
        </c:ser>
        <c:dLbls>
          <c:showLegendKey val="0"/>
          <c:showVal val="0"/>
          <c:showCatName val="0"/>
          <c:showSerName val="0"/>
          <c:showPercent val="0"/>
          <c:showBubbleSize val="0"/>
        </c:dLbls>
        <c:smooth val="0"/>
        <c:axId val="194963712"/>
        <c:axId val="194465792"/>
      </c:lineChart>
      <c:catAx>
        <c:axId val="194963712"/>
        <c:scaling>
          <c:orientation val="minMax"/>
        </c:scaling>
        <c:delete val="0"/>
        <c:axPos val="b"/>
        <c:numFmt formatCode="General" sourceLinked="1"/>
        <c:majorTickMark val="out"/>
        <c:minorTickMark val="none"/>
        <c:tickLblPos val="nextTo"/>
        <c:crossAx val="194465792"/>
        <c:crosses val="autoZero"/>
        <c:auto val="1"/>
        <c:lblAlgn val="ctr"/>
        <c:lblOffset val="100"/>
        <c:noMultiLvlLbl val="0"/>
      </c:catAx>
      <c:valAx>
        <c:axId val="194465792"/>
        <c:scaling>
          <c:orientation val="minMax"/>
        </c:scaling>
        <c:delete val="0"/>
        <c:axPos val="l"/>
        <c:majorGridlines/>
        <c:title>
          <c:tx>
            <c:rich>
              <a:bodyPr/>
              <a:lstStyle/>
              <a:p>
                <a:pPr>
                  <a:defRPr/>
                </a:pPr>
                <a:r>
                  <a:rPr lang="en-NZ"/>
                  <a:t>Number</a:t>
                </a:r>
                <a:r>
                  <a:rPr lang="en-NZ" baseline="0"/>
                  <a:t> of days off work per 200,000 hours worked</a:t>
                </a:r>
                <a:endParaRPr lang="en-NZ"/>
              </a:p>
            </c:rich>
          </c:tx>
          <c:overlay val="0"/>
        </c:title>
        <c:numFmt formatCode="0" sourceLinked="0"/>
        <c:majorTickMark val="out"/>
        <c:minorTickMark val="none"/>
        <c:tickLblPos val="nextTo"/>
        <c:txPr>
          <a:bodyPr/>
          <a:lstStyle/>
          <a:p>
            <a:pPr>
              <a:defRPr b="1"/>
            </a:pPr>
            <a:endParaRPr lang="en-US"/>
          </a:p>
        </c:txPr>
        <c:crossAx val="194963712"/>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100" b="1" i="0" baseline="0">
                <a:solidFill>
                  <a:sysClr val="windowText" lastClr="000000"/>
                </a:solidFill>
                <a:effectLst/>
              </a:rPr>
              <a:t>LTIFR (Actual) by Sector and FTE Grouping</a:t>
            </a:r>
            <a:endParaRPr lang="en-GB" sz="1100">
              <a:solidFill>
                <a:sysClr val="windowText" lastClr="000000"/>
              </a:solidFill>
              <a:effectLst/>
            </a:endParaRPr>
          </a:p>
        </c:rich>
      </c:tx>
      <c:overlay val="0"/>
      <c:spPr>
        <a:noFill/>
        <a:ln>
          <a:noFill/>
        </a:ln>
        <a:effectLst/>
      </c:spPr>
    </c:title>
    <c:autoTitleDeleted val="0"/>
    <c:plotArea>
      <c:layout>
        <c:manualLayout>
          <c:layoutTarget val="inner"/>
          <c:xMode val="edge"/>
          <c:yMode val="edge"/>
          <c:x val="3.5444954248570942E-2"/>
          <c:y val="6.0821306316986054E-2"/>
          <c:w val="0.95189577752237786"/>
          <c:h val="0.82823421386589791"/>
        </c:manualLayout>
      </c:layout>
      <c:lineChart>
        <c:grouping val="standard"/>
        <c:varyColors val="0"/>
        <c:ser>
          <c:idx val="0"/>
          <c:order val="0"/>
          <c:tx>
            <c:strRef>
              <c:f>'All Industry'!$C$46</c:f>
              <c:strCache>
                <c:ptCount val="1"/>
                <c:pt idx="0">
                  <c:v>Generation</c:v>
                </c:pt>
              </c:strCache>
            </c:strRef>
          </c:tx>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Industry'!$C$47:$C$57</c:f>
              <c:numCache>
                <c:formatCode>0.00</c:formatCode>
                <c:ptCount val="11"/>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pt idx="10">
                  <c:v>0.57013703650913228</c:v>
                </c:pt>
              </c:numCache>
            </c:numRef>
          </c:val>
          <c:smooth val="0"/>
          <c:extLst>
            <c:ext xmlns:c16="http://schemas.microsoft.com/office/drawing/2014/chart" uri="{C3380CC4-5D6E-409C-BE32-E72D297353CC}">
              <c16:uniqueId val="{00000000-2CA1-4ECE-8684-8ECAD2773999}"/>
            </c:ext>
          </c:extLst>
        </c:ser>
        <c:ser>
          <c:idx val="2"/>
          <c:order val="1"/>
          <c:tx>
            <c:strRef>
              <c:f>'All Industry'!$D$46</c:f>
              <c:strCache>
                <c:ptCount val="1"/>
                <c:pt idx="0">
                  <c:v>Transmission</c:v>
                </c:pt>
              </c:strCache>
            </c:strRef>
          </c:tx>
          <c:spPr>
            <a:ln w="28575" cap="rnd">
              <a:solidFill>
                <a:schemeClr val="accent6"/>
              </a:solidFill>
              <a:round/>
            </a:ln>
            <a:effectLst/>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Industry'!$D$47:$D$57</c:f>
              <c:numCache>
                <c:formatCode>0.00</c:formatCode>
                <c:ptCount val="11"/>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pt idx="10">
                  <c:v>0.55050922102945221</c:v>
                </c:pt>
              </c:numCache>
            </c:numRef>
          </c:val>
          <c:smooth val="0"/>
          <c:extLst>
            <c:ext xmlns:c16="http://schemas.microsoft.com/office/drawing/2014/chart" uri="{C3380CC4-5D6E-409C-BE32-E72D297353CC}">
              <c16:uniqueId val="{00000001-2CA1-4ECE-8684-8ECAD2773999}"/>
            </c:ext>
          </c:extLst>
        </c:ser>
        <c:ser>
          <c:idx val="9"/>
          <c:order val="2"/>
          <c:tx>
            <c:strRef>
              <c:f>'All Industry'!$E$46</c:f>
              <c:strCache>
                <c:ptCount val="1"/>
                <c:pt idx="0">
                  <c:v>Distribution &lt; 100 FTEs</c:v>
                </c:pt>
              </c:strCache>
            </c:strRef>
          </c:tx>
          <c:spPr>
            <a:ln>
              <a:solidFill>
                <a:srgbClr val="953735"/>
              </a:solidFill>
              <a:prstDash val="sysDot"/>
            </a:ln>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Industry'!$E$47:$E$57</c:f>
              <c:numCache>
                <c:formatCode>0.00</c:formatCode>
                <c:ptCount val="11"/>
                <c:pt idx="0">
                  <c:v>6.3979526551503518</c:v>
                </c:pt>
                <c:pt idx="1">
                  <c:v>5.4771784232365146</c:v>
                </c:pt>
                <c:pt idx="2">
                  <c:v>5.4140765991578101</c:v>
                </c:pt>
                <c:pt idx="3">
                  <c:v>5.7859209257473481</c:v>
                </c:pt>
                <c:pt idx="4">
                  <c:v>4.2004200420042004</c:v>
                </c:pt>
                <c:pt idx="5">
                  <c:v>2.9668411867364748</c:v>
                </c:pt>
                <c:pt idx="6">
                  <c:v>5.6137724550898209</c:v>
                </c:pt>
                <c:pt idx="7">
                  <c:v>3.4732272069464543</c:v>
                </c:pt>
                <c:pt idx="8">
                  <c:v>3.4635233268296064</c:v>
                </c:pt>
                <c:pt idx="9">
                  <c:v>3.0023094688221708</c:v>
                </c:pt>
                <c:pt idx="10">
                  <c:v>1.9426906265177268</c:v>
                </c:pt>
              </c:numCache>
            </c:numRef>
          </c:val>
          <c:smooth val="0"/>
          <c:extLst>
            <c:ext xmlns:c16="http://schemas.microsoft.com/office/drawing/2014/chart" uri="{C3380CC4-5D6E-409C-BE32-E72D297353CC}">
              <c16:uniqueId val="{00000002-2CA1-4ECE-8684-8ECAD2773999}"/>
            </c:ext>
          </c:extLst>
        </c:ser>
        <c:ser>
          <c:idx val="6"/>
          <c:order val="3"/>
          <c:tx>
            <c:strRef>
              <c:f>'All Industry'!$F$46</c:f>
              <c:strCache>
                <c:ptCount val="1"/>
                <c:pt idx="0">
                  <c:v>Distribution &gt;=100, &lt; 250 FTEs</c:v>
                </c:pt>
              </c:strCache>
            </c:strRef>
          </c:tx>
          <c:spPr>
            <a:ln w="28575" cap="rnd">
              <a:solidFill>
                <a:srgbClr val="953735"/>
              </a:solidFill>
              <a:prstDash val="dash"/>
              <a:round/>
            </a:ln>
            <a:effectLst/>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Industry'!$F$47:$F$57</c:f>
              <c:numCache>
                <c:formatCode>0.00</c:formatCode>
                <c:ptCount val="11"/>
                <c:pt idx="0">
                  <c:v>4.5611909942648632</c:v>
                </c:pt>
                <c:pt idx="1">
                  <c:v>3.6057042240824986</c:v>
                </c:pt>
                <c:pt idx="2">
                  <c:v>2.9485289404525354</c:v>
                </c:pt>
                <c:pt idx="3">
                  <c:v>3.1689877100894805</c:v>
                </c:pt>
                <c:pt idx="4">
                  <c:v>2.9528482858188405</c:v>
                </c:pt>
                <c:pt idx="5">
                  <c:v>2.289116566966102</c:v>
                </c:pt>
                <c:pt idx="6">
                  <c:v>2.1880595506455034</c:v>
                </c:pt>
                <c:pt idx="7">
                  <c:v>2.2648046299951949</c:v>
                </c:pt>
                <c:pt idx="8">
                  <c:v>2.4613623354321694</c:v>
                </c:pt>
                <c:pt idx="9">
                  <c:v>1.9366197183098592</c:v>
                </c:pt>
                <c:pt idx="10">
                  <c:v>1.6727272727272726</c:v>
                </c:pt>
              </c:numCache>
            </c:numRef>
          </c:val>
          <c:smooth val="0"/>
          <c:extLst>
            <c:ext xmlns:c16="http://schemas.microsoft.com/office/drawing/2014/chart" uri="{C3380CC4-5D6E-409C-BE32-E72D297353CC}">
              <c16:uniqueId val="{00000003-2CA1-4ECE-8684-8ECAD2773999}"/>
            </c:ext>
          </c:extLst>
        </c:ser>
        <c:ser>
          <c:idx val="3"/>
          <c:order val="4"/>
          <c:tx>
            <c:strRef>
              <c:f>'All Industry'!$G$46</c:f>
              <c:strCache>
                <c:ptCount val="1"/>
                <c:pt idx="0">
                  <c:v>Distribution &gt;= 250 FTEs</c:v>
                </c:pt>
              </c:strCache>
            </c:strRef>
          </c:tx>
          <c:spPr>
            <a:ln>
              <a:solidFill>
                <a:srgbClr val="953735"/>
              </a:solidFill>
              <a:prstDash val="lgDashDotDot"/>
            </a:ln>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Industry'!$G$47:$G$57</c:f>
              <c:numCache>
                <c:formatCode>0.00</c:formatCode>
                <c:ptCount val="11"/>
                <c:pt idx="0">
                  <c:v>1.0515773660490737</c:v>
                </c:pt>
                <c:pt idx="1">
                  <c:v>1.1563169164882228</c:v>
                </c:pt>
                <c:pt idx="2">
                  <c:v>0.66716085989621943</c:v>
                </c:pt>
                <c:pt idx="3">
                  <c:v>0.79654829074012612</c:v>
                </c:pt>
                <c:pt idx="4">
                  <c:v>1.0087424344317417</c:v>
                </c:pt>
                <c:pt idx="5">
                  <c:v>0.60224839400428265</c:v>
                </c:pt>
                <c:pt idx="6">
                  <c:v>1.3107416879795397</c:v>
                </c:pt>
                <c:pt idx="7">
                  <c:v>0.82493125572868931</c:v>
                </c:pt>
                <c:pt idx="8">
                  <c:v>1.0316756669621987</c:v>
                </c:pt>
                <c:pt idx="9">
                  <c:v>1.4031522541157115</c:v>
                </c:pt>
                <c:pt idx="10">
                  <c:v>1.1260285838025119</c:v>
                </c:pt>
              </c:numCache>
            </c:numRef>
          </c:val>
          <c:smooth val="0"/>
          <c:extLst>
            <c:ext xmlns:c16="http://schemas.microsoft.com/office/drawing/2014/chart" uri="{C3380CC4-5D6E-409C-BE32-E72D297353CC}">
              <c16:uniqueId val="{00000004-2CA1-4ECE-8684-8ECAD2773999}"/>
            </c:ext>
          </c:extLst>
        </c:ser>
        <c:ser>
          <c:idx val="1"/>
          <c:order val="5"/>
          <c:tx>
            <c:strRef>
              <c:f>'All Industry'!$H$46</c:f>
              <c:strCache>
                <c:ptCount val="1"/>
                <c:pt idx="0">
                  <c:v>Distribution Total</c:v>
                </c:pt>
              </c:strCache>
            </c:strRef>
          </c:tx>
          <c:spPr>
            <a:ln>
              <a:solidFill>
                <a:srgbClr val="953735"/>
              </a:solidFill>
            </a:ln>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Industry'!$H$47:$H$57</c:f>
              <c:numCache>
                <c:formatCode>0.00</c:formatCode>
                <c:ptCount val="11"/>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pt idx="10">
                  <c:v>1.3160482248475953</c:v>
                </c:pt>
              </c:numCache>
            </c:numRef>
          </c:val>
          <c:smooth val="0"/>
          <c:extLst>
            <c:ext xmlns:c16="http://schemas.microsoft.com/office/drawing/2014/chart" uri="{C3380CC4-5D6E-409C-BE32-E72D297353CC}">
              <c16:uniqueId val="{00000005-2CA1-4ECE-8684-8ECAD2773999}"/>
            </c:ext>
          </c:extLst>
        </c:ser>
        <c:ser>
          <c:idx val="8"/>
          <c:order val="6"/>
          <c:tx>
            <c:strRef>
              <c:f>'All Industry'!$I$46</c:f>
              <c:strCache>
                <c:ptCount val="1"/>
                <c:pt idx="0">
                  <c:v>Industry Total</c:v>
                </c:pt>
              </c:strCache>
            </c:strRef>
          </c:tx>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Industry'!$I$47:$I$57</c:f>
              <c:numCache>
                <c:formatCode>0.00</c:formatCode>
                <c:ptCount val="11"/>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0.93715091128554617</c:v>
                </c:pt>
              </c:numCache>
            </c:numRef>
          </c:val>
          <c:smooth val="0"/>
          <c:extLst>
            <c:ext xmlns:c16="http://schemas.microsoft.com/office/drawing/2014/chart" uri="{C3380CC4-5D6E-409C-BE32-E72D297353CC}">
              <c16:uniqueId val="{00000007-2CA1-4ECE-8684-8ECAD2773999}"/>
            </c:ext>
          </c:extLst>
        </c:ser>
        <c:dLbls>
          <c:showLegendKey val="0"/>
          <c:showVal val="0"/>
          <c:showCatName val="0"/>
          <c:showSerName val="0"/>
          <c:showPercent val="0"/>
          <c:showBubbleSize val="0"/>
        </c:dLbls>
        <c:smooth val="0"/>
        <c:axId val="198283264"/>
        <c:axId val="198284800"/>
      </c:lineChart>
      <c:catAx>
        <c:axId val="198283264"/>
        <c:scaling>
          <c:orientation val="minMax"/>
        </c:scaling>
        <c:delete val="0"/>
        <c:axPos val="b"/>
        <c:numFmt formatCode="General" sourceLinked="1"/>
        <c:majorTickMark val="none"/>
        <c:minorTickMark val="none"/>
        <c:tickLblPos val="nextTo"/>
        <c:spPr>
          <a:noFill/>
          <a:ln w="9525"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4800"/>
        <c:crosses val="autoZero"/>
        <c:auto val="1"/>
        <c:lblAlgn val="ctr"/>
        <c:lblOffset val="100"/>
        <c:noMultiLvlLbl val="0"/>
      </c:catAx>
      <c:valAx>
        <c:axId val="198284800"/>
        <c:scaling>
          <c:orientation val="minMax"/>
        </c:scaling>
        <c:delete val="0"/>
        <c:axPos val="l"/>
        <c:majorGridlines>
          <c:spPr>
            <a:ln w="9525" cap="flat" cmpd="sng" algn="ctr">
              <a:solidFill>
                <a:schemeClr val="bg1">
                  <a:lumMod val="50000"/>
                </a:schemeClr>
              </a:solidFill>
              <a:round/>
            </a:ln>
            <a:effectLst/>
          </c:spPr>
        </c:majorGridlines>
        <c:title>
          <c:tx>
            <c:rich>
              <a:bodyPr/>
              <a:lstStyle/>
              <a:p>
                <a:pPr>
                  <a:defRPr/>
                </a:pPr>
                <a:r>
                  <a:rPr lang="en-US"/>
                  <a:t>Number of LTIs per 200,000 hours worked</a:t>
                </a:r>
              </a:p>
            </c:rich>
          </c:tx>
          <c:overlay val="0"/>
        </c:title>
        <c:numFmt formatCode="0" sourceLinked="0"/>
        <c:majorTickMark val="none"/>
        <c:minorTickMark val="none"/>
        <c:tickLblPos val="nextTo"/>
        <c:spPr>
          <a:noFill/>
          <a:ln>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3264"/>
        <c:crosses val="autoZero"/>
        <c:crossBetween val="between"/>
      </c:valAx>
      <c:spPr>
        <a:noFill/>
        <a:ln>
          <a:noFill/>
        </a:ln>
        <a:effectLst/>
      </c:spPr>
    </c:plotArea>
    <c:legend>
      <c:legendPos val="b"/>
      <c:layout>
        <c:manualLayout>
          <c:xMode val="edge"/>
          <c:yMode val="edge"/>
          <c:x val="1.9626525760423789E-2"/>
          <c:y val="0.93497110369032543"/>
          <c:w val="0.89999997276907762"/>
          <c:h val="2.9606955011005544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1905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LTIFR (Actual) per 200,000 hours worked</a:t>
            </a:r>
            <a:endParaRPr lang="en-NZ" sz="1200">
              <a:effectLst/>
            </a:endParaRPr>
          </a:p>
        </c:rich>
      </c:tx>
      <c:layout>
        <c:manualLayout>
          <c:xMode val="edge"/>
          <c:yMode val="edge"/>
          <c:x val="0.43478268479323501"/>
          <c:y val="3.1018787862065411E-2"/>
        </c:manualLayout>
      </c:layout>
      <c:overlay val="0"/>
    </c:title>
    <c:autoTitleDeleted val="0"/>
    <c:plotArea>
      <c:layout/>
      <c:lineChart>
        <c:grouping val="standard"/>
        <c:varyColors val="0"/>
        <c:ser>
          <c:idx val="0"/>
          <c:order val="0"/>
          <c:tx>
            <c:strRef>
              <c:f>'All Industry'!$C$46</c:f>
              <c:strCache>
                <c:ptCount val="1"/>
                <c:pt idx="0">
                  <c:v>Generation</c:v>
                </c:pt>
              </c:strCache>
            </c:strRef>
          </c:tx>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Industry'!$C$47:$C$57</c:f>
              <c:numCache>
                <c:formatCode>0.00</c:formatCode>
                <c:ptCount val="11"/>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pt idx="10">
                  <c:v>0.57013703650913228</c:v>
                </c:pt>
              </c:numCache>
            </c:numRef>
          </c:val>
          <c:smooth val="0"/>
          <c:extLst>
            <c:ext xmlns:c16="http://schemas.microsoft.com/office/drawing/2014/chart" uri="{C3380CC4-5D6E-409C-BE32-E72D297353CC}">
              <c16:uniqueId val="{00000000-CE35-4542-AB64-04154CED411E}"/>
            </c:ext>
          </c:extLst>
        </c:ser>
        <c:ser>
          <c:idx val="1"/>
          <c:order val="1"/>
          <c:tx>
            <c:strRef>
              <c:f>'All Industry'!$D$46</c:f>
              <c:strCache>
                <c:ptCount val="1"/>
                <c:pt idx="0">
                  <c:v>Transmission</c:v>
                </c:pt>
              </c:strCache>
            </c:strRef>
          </c:tx>
          <c:spPr>
            <a:ln>
              <a:solidFill>
                <a:schemeClr val="accent6"/>
              </a:solidFill>
            </a:ln>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Industry'!$D$47:$D$57</c:f>
              <c:numCache>
                <c:formatCode>0.00</c:formatCode>
                <c:ptCount val="11"/>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pt idx="10">
                  <c:v>0.55050922102945221</c:v>
                </c:pt>
              </c:numCache>
            </c:numRef>
          </c:val>
          <c:smooth val="0"/>
          <c:extLst>
            <c:ext xmlns:c16="http://schemas.microsoft.com/office/drawing/2014/chart" uri="{C3380CC4-5D6E-409C-BE32-E72D297353CC}">
              <c16:uniqueId val="{00000001-CE35-4542-AB64-04154CED411E}"/>
            </c:ext>
          </c:extLst>
        </c:ser>
        <c:ser>
          <c:idx val="2"/>
          <c:order val="2"/>
          <c:tx>
            <c:strRef>
              <c:f>'All Industry'!$H$46</c:f>
              <c:strCache>
                <c:ptCount val="1"/>
                <c:pt idx="0">
                  <c:v>Distribution Total</c:v>
                </c:pt>
              </c:strCache>
            </c:strRef>
          </c:tx>
          <c:spPr>
            <a:ln>
              <a:solidFill>
                <a:srgbClr val="953735"/>
              </a:solidFill>
            </a:ln>
          </c:spPr>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Industry'!$H$47:$H$57</c:f>
              <c:numCache>
                <c:formatCode>0.00</c:formatCode>
                <c:ptCount val="11"/>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pt idx="10">
                  <c:v>1.3160482248475953</c:v>
                </c:pt>
              </c:numCache>
            </c:numRef>
          </c:val>
          <c:smooth val="0"/>
          <c:extLst>
            <c:ext xmlns:c16="http://schemas.microsoft.com/office/drawing/2014/chart" uri="{C3380CC4-5D6E-409C-BE32-E72D297353CC}">
              <c16:uniqueId val="{00000002-CE35-4542-AB64-04154CED411E}"/>
            </c:ext>
          </c:extLst>
        </c:ser>
        <c:ser>
          <c:idx val="4"/>
          <c:order val="3"/>
          <c:tx>
            <c:strRef>
              <c:f>'All Industry'!$I$46</c:f>
              <c:strCache>
                <c:ptCount val="1"/>
                <c:pt idx="0">
                  <c:v>Industry Total</c:v>
                </c:pt>
              </c:strCache>
            </c:strRef>
          </c:tx>
          <c:marker>
            <c:symbol val="none"/>
          </c:marker>
          <c:cat>
            <c:numRef>
              <c:f>'All Industry'!$B$47:$B$57</c:f>
              <c:numCache>
                <c:formatCode>General</c:formatCode>
                <c:ptCount val="11"/>
                <c:pt idx="0">
                  <c:v>2009</c:v>
                </c:pt>
                <c:pt idx="1">
                  <c:v>2010</c:v>
                </c:pt>
                <c:pt idx="2">
                  <c:v>2011</c:v>
                </c:pt>
                <c:pt idx="3">
                  <c:v>2012</c:v>
                </c:pt>
                <c:pt idx="4">
                  <c:v>2013</c:v>
                </c:pt>
                <c:pt idx="5">
                  <c:v>2014</c:v>
                </c:pt>
                <c:pt idx="6">
                  <c:v>2015</c:v>
                </c:pt>
                <c:pt idx="7">
                  <c:v>2016</c:v>
                </c:pt>
                <c:pt idx="8">
                  <c:v>2017</c:v>
                </c:pt>
                <c:pt idx="9">
                  <c:v>2018</c:v>
                </c:pt>
                <c:pt idx="10" formatCode="0">
                  <c:v>2019</c:v>
                </c:pt>
              </c:numCache>
            </c:numRef>
          </c:cat>
          <c:val>
            <c:numRef>
              <c:f>'All Industry'!$I$47:$I$57</c:f>
              <c:numCache>
                <c:formatCode>0.00</c:formatCode>
                <c:ptCount val="11"/>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0.93715091128554617</c:v>
                </c:pt>
              </c:numCache>
            </c:numRef>
          </c:val>
          <c:smooth val="0"/>
          <c:extLst>
            <c:ext xmlns:c16="http://schemas.microsoft.com/office/drawing/2014/chart" uri="{C3380CC4-5D6E-409C-BE32-E72D297353CC}">
              <c16:uniqueId val="{00000004-CE35-4542-AB64-04154CED411E}"/>
            </c:ext>
          </c:extLst>
        </c:ser>
        <c:dLbls>
          <c:showLegendKey val="0"/>
          <c:showVal val="0"/>
          <c:showCatName val="0"/>
          <c:showSerName val="0"/>
          <c:showPercent val="0"/>
          <c:showBubbleSize val="0"/>
        </c:dLbls>
        <c:smooth val="0"/>
        <c:axId val="198341376"/>
        <c:axId val="198343296"/>
      </c:lineChart>
      <c:catAx>
        <c:axId val="198341376"/>
        <c:scaling>
          <c:orientation val="minMax"/>
        </c:scaling>
        <c:delete val="0"/>
        <c:axPos val="b"/>
        <c:title>
          <c:tx>
            <c:rich>
              <a:bodyPr/>
              <a:lstStyle/>
              <a:p>
                <a:pPr>
                  <a:defRPr/>
                </a:pPr>
                <a:r>
                  <a:rPr lang="en-NZ"/>
                  <a:t>Year Ended</a:t>
                </a:r>
              </a:p>
            </c:rich>
          </c:tx>
          <c:overlay val="0"/>
        </c:title>
        <c:numFmt formatCode="General" sourceLinked="1"/>
        <c:majorTickMark val="out"/>
        <c:minorTickMark val="none"/>
        <c:tickLblPos val="nextTo"/>
        <c:crossAx val="198343296"/>
        <c:crosses val="autoZero"/>
        <c:auto val="1"/>
        <c:lblAlgn val="ctr"/>
        <c:lblOffset val="100"/>
        <c:noMultiLvlLbl val="0"/>
      </c:catAx>
      <c:valAx>
        <c:axId val="198343296"/>
        <c:scaling>
          <c:orientation val="minMax"/>
        </c:scaling>
        <c:delete val="0"/>
        <c:axPos val="l"/>
        <c:majorGridlines/>
        <c:title>
          <c:tx>
            <c:rich>
              <a:bodyPr/>
              <a:lstStyle/>
              <a:p>
                <a:pPr>
                  <a:defRPr/>
                </a:pPr>
                <a:r>
                  <a:rPr lang="en-NZ"/>
                  <a:t>Number</a:t>
                </a:r>
                <a:r>
                  <a:rPr lang="en-NZ" baseline="0"/>
                  <a:t> of LTIs per 200,000 hours worked</a:t>
                </a:r>
                <a:endParaRPr lang="en-NZ"/>
              </a:p>
            </c:rich>
          </c:tx>
          <c:overlay val="0"/>
        </c:title>
        <c:numFmt formatCode="0.0" sourceLinked="0"/>
        <c:majorTickMark val="out"/>
        <c:minorTickMark val="none"/>
        <c:tickLblPos val="nextTo"/>
        <c:txPr>
          <a:bodyPr/>
          <a:lstStyle/>
          <a:p>
            <a:pPr>
              <a:defRPr b="1"/>
            </a:pPr>
            <a:endParaRPr lang="en-US"/>
          </a:p>
        </c:txPr>
        <c:crossAx val="198341376"/>
        <c:crosses val="autoZero"/>
        <c:crossBetween val="between"/>
      </c:valAx>
    </c:plotArea>
    <c:legend>
      <c:legendPos val="b"/>
      <c:overlay val="0"/>
    </c:legend>
    <c:plotVisOnly val="1"/>
    <c:dispBlanksAs val="gap"/>
    <c:showDLblsOverMax val="0"/>
  </c:chart>
  <c:spPr>
    <a:ln w="19050" cmpd="sng">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ATLR to LTIs (Actual)</a:t>
            </a:r>
            <a:endParaRPr lang="en-NZ" sz="1200">
              <a:effectLst/>
            </a:endParaRPr>
          </a:p>
        </c:rich>
      </c:tx>
      <c:overlay val="0"/>
    </c:title>
    <c:autoTitleDeleted val="0"/>
    <c:plotArea>
      <c:layout/>
      <c:lineChart>
        <c:grouping val="standard"/>
        <c:varyColors val="0"/>
        <c:ser>
          <c:idx val="0"/>
          <c:order val="0"/>
          <c:tx>
            <c:strRef>
              <c:f>'All Industry'!$C$67</c:f>
              <c:strCache>
                <c:ptCount val="1"/>
                <c:pt idx="0">
                  <c:v>Generation</c:v>
                </c:pt>
              </c:strCache>
            </c:strRef>
          </c:tx>
          <c:spPr>
            <a:ln>
              <a:solidFill>
                <a:schemeClr val="accent5"/>
              </a:solidFill>
            </a:ln>
          </c:spPr>
          <c:marker>
            <c:symbol val="none"/>
          </c:marker>
          <c:cat>
            <c:numRef>
              <c:f>'All Industry'!$B$68:$B$71</c:f>
              <c:numCache>
                <c:formatCode>General</c:formatCode>
                <c:ptCount val="4"/>
                <c:pt idx="0">
                  <c:v>2016</c:v>
                </c:pt>
                <c:pt idx="1">
                  <c:v>2017</c:v>
                </c:pt>
                <c:pt idx="2">
                  <c:v>2018</c:v>
                </c:pt>
                <c:pt idx="3">
                  <c:v>2019</c:v>
                </c:pt>
              </c:numCache>
            </c:numRef>
          </c:cat>
          <c:val>
            <c:numRef>
              <c:f>'All Industry'!$C$68:$C$71</c:f>
              <c:numCache>
                <c:formatCode>0</c:formatCode>
                <c:ptCount val="4"/>
                <c:pt idx="0">
                  <c:v>17.28</c:v>
                </c:pt>
                <c:pt idx="1">
                  <c:v>9.90625</c:v>
                </c:pt>
                <c:pt idx="2">
                  <c:v>7.6410256410256414</c:v>
                </c:pt>
                <c:pt idx="3">
                  <c:v>10.142857142857142</c:v>
                </c:pt>
              </c:numCache>
            </c:numRef>
          </c:val>
          <c:smooth val="0"/>
          <c:extLst>
            <c:ext xmlns:c16="http://schemas.microsoft.com/office/drawing/2014/chart" uri="{C3380CC4-5D6E-409C-BE32-E72D297353CC}">
              <c16:uniqueId val="{00000000-D0DB-46BE-B63A-9D7E31CF6FB6}"/>
            </c:ext>
          </c:extLst>
        </c:ser>
        <c:ser>
          <c:idx val="1"/>
          <c:order val="1"/>
          <c:tx>
            <c:strRef>
              <c:f>'All Industry'!$D$67</c:f>
              <c:strCache>
                <c:ptCount val="1"/>
                <c:pt idx="0">
                  <c:v>Transmission</c:v>
                </c:pt>
              </c:strCache>
            </c:strRef>
          </c:tx>
          <c:spPr>
            <a:ln>
              <a:solidFill>
                <a:schemeClr val="accent6"/>
              </a:solidFill>
            </a:ln>
          </c:spPr>
          <c:marker>
            <c:symbol val="none"/>
          </c:marker>
          <c:cat>
            <c:numRef>
              <c:f>'All Industry'!$B$68:$B$71</c:f>
              <c:numCache>
                <c:formatCode>General</c:formatCode>
                <c:ptCount val="4"/>
                <c:pt idx="0">
                  <c:v>2016</c:v>
                </c:pt>
                <c:pt idx="1">
                  <c:v>2017</c:v>
                </c:pt>
                <c:pt idx="2">
                  <c:v>2018</c:v>
                </c:pt>
                <c:pt idx="3">
                  <c:v>2019</c:v>
                </c:pt>
              </c:numCache>
            </c:numRef>
          </c:cat>
          <c:val>
            <c:numRef>
              <c:f>'All Industry'!$D$68:$D$71</c:f>
              <c:numCache>
                <c:formatCode>0</c:formatCode>
                <c:ptCount val="4"/>
                <c:pt idx="0">
                  <c:v>20</c:v>
                </c:pt>
                <c:pt idx="1">
                  <c:v>73.666666666666671</c:v>
                </c:pt>
                <c:pt idx="2">
                  <c:v>6.75</c:v>
                </c:pt>
                <c:pt idx="3">
                  <c:v>6.4</c:v>
                </c:pt>
              </c:numCache>
            </c:numRef>
          </c:val>
          <c:smooth val="0"/>
          <c:extLst>
            <c:ext xmlns:c16="http://schemas.microsoft.com/office/drawing/2014/chart" uri="{C3380CC4-5D6E-409C-BE32-E72D297353CC}">
              <c16:uniqueId val="{00000001-D0DB-46BE-B63A-9D7E31CF6FB6}"/>
            </c:ext>
          </c:extLst>
        </c:ser>
        <c:ser>
          <c:idx val="2"/>
          <c:order val="2"/>
          <c:tx>
            <c:strRef>
              <c:f>'All Industry'!$H$67</c:f>
              <c:strCache>
                <c:ptCount val="1"/>
                <c:pt idx="0">
                  <c:v>Distribution Total</c:v>
                </c:pt>
              </c:strCache>
            </c:strRef>
          </c:tx>
          <c:spPr>
            <a:ln>
              <a:solidFill>
                <a:srgbClr val="953735"/>
              </a:solidFill>
            </a:ln>
          </c:spPr>
          <c:marker>
            <c:symbol val="none"/>
          </c:marker>
          <c:cat>
            <c:numRef>
              <c:f>'All Industry'!$B$68:$B$71</c:f>
              <c:numCache>
                <c:formatCode>General</c:formatCode>
                <c:ptCount val="4"/>
                <c:pt idx="0">
                  <c:v>2016</c:v>
                </c:pt>
                <c:pt idx="1">
                  <c:v>2017</c:v>
                </c:pt>
                <c:pt idx="2">
                  <c:v>2018</c:v>
                </c:pt>
                <c:pt idx="3">
                  <c:v>2019</c:v>
                </c:pt>
              </c:numCache>
            </c:numRef>
          </c:cat>
          <c:val>
            <c:numRef>
              <c:f>'All Industry'!$H$68:$H$71</c:f>
              <c:numCache>
                <c:formatCode>0</c:formatCode>
                <c:ptCount val="4"/>
                <c:pt idx="0">
                  <c:v>19.171052631578949</c:v>
                </c:pt>
                <c:pt idx="1">
                  <c:v>17.388888888888889</c:v>
                </c:pt>
                <c:pt idx="2">
                  <c:v>18.338709677419356</c:v>
                </c:pt>
                <c:pt idx="3">
                  <c:v>15.122988505747127</c:v>
                </c:pt>
              </c:numCache>
            </c:numRef>
          </c:val>
          <c:smooth val="0"/>
          <c:extLst>
            <c:ext xmlns:c16="http://schemas.microsoft.com/office/drawing/2014/chart" uri="{C3380CC4-5D6E-409C-BE32-E72D297353CC}">
              <c16:uniqueId val="{00000002-D0DB-46BE-B63A-9D7E31CF6FB6}"/>
            </c:ext>
          </c:extLst>
        </c:ser>
        <c:ser>
          <c:idx val="4"/>
          <c:order val="3"/>
          <c:tx>
            <c:strRef>
              <c:f>'All Industry'!$I$67</c:f>
              <c:strCache>
                <c:ptCount val="1"/>
                <c:pt idx="0">
                  <c:v>Industry Total</c:v>
                </c:pt>
              </c:strCache>
            </c:strRef>
          </c:tx>
          <c:marker>
            <c:symbol val="none"/>
          </c:marker>
          <c:cat>
            <c:numRef>
              <c:f>'All Industry'!$B$68:$B$71</c:f>
              <c:numCache>
                <c:formatCode>General</c:formatCode>
                <c:ptCount val="4"/>
                <c:pt idx="0">
                  <c:v>2016</c:v>
                </c:pt>
                <c:pt idx="1">
                  <c:v>2017</c:v>
                </c:pt>
                <c:pt idx="2">
                  <c:v>2018</c:v>
                </c:pt>
                <c:pt idx="3">
                  <c:v>2019</c:v>
                </c:pt>
              </c:numCache>
            </c:numRef>
          </c:cat>
          <c:val>
            <c:numRef>
              <c:f>'All Industry'!$I$68:$I$71</c:f>
              <c:numCache>
                <c:formatCode>0</c:formatCode>
                <c:ptCount val="4"/>
                <c:pt idx="0">
                  <c:v>18.798165137614678</c:v>
                </c:pt>
                <c:pt idx="1">
                  <c:v>16.824000000000002</c:v>
                </c:pt>
                <c:pt idx="2">
                  <c:v>14.930147058823529</c:v>
                </c:pt>
                <c:pt idx="3">
                  <c:v>13.3096</c:v>
                </c:pt>
              </c:numCache>
            </c:numRef>
          </c:val>
          <c:smooth val="0"/>
          <c:extLst>
            <c:ext xmlns:c16="http://schemas.microsoft.com/office/drawing/2014/chart" uri="{C3380CC4-5D6E-409C-BE32-E72D297353CC}">
              <c16:uniqueId val="{00000004-D0DB-46BE-B63A-9D7E31CF6FB6}"/>
            </c:ext>
          </c:extLst>
        </c:ser>
        <c:dLbls>
          <c:showLegendKey val="0"/>
          <c:showVal val="0"/>
          <c:showCatName val="0"/>
          <c:showSerName val="0"/>
          <c:showPercent val="0"/>
          <c:showBubbleSize val="0"/>
        </c:dLbls>
        <c:smooth val="0"/>
        <c:axId val="198531328"/>
        <c:axId val="198545408"/>
      </c:lineChart>
      <c:catAx>
        <c:axId val="198531328"/>
        <c:scaling>
          <c:orientation val="minMax"/>
        </c:scaling>
        <c:delete val="0"/>
        <c:axPos val="b"/>
        <c:numFmt formatCode="General" sourceLinked="1"/>
        <c:majorTickMark val="out"/>
        <c:minorTickMark val="none"/>
        <c:tickLblPos val="nextTo"/>
        <c:crossAx val="198545408"/>
        <c:crosses val="autoZero"/>
        <c:auto val="1"/>
        <c:lblAlgn val="ctr"/>
        <c:lblOffset val="100"/>
        <c:noMultiLvlLbl val="0"/>
      </c:catAx>
      <c:valAx>
        <c:axId val="198545408"/>
        <c:scaling>
          <c:orientation val="minMax"/>
        </c:scaling>
        <c:delete val="0"/>
        <c:axPos val="l"/>
        <c:majorGridlines/>
        <c:title>
          <c:tx>
            <c:rich>
              <a:bodyPr/>
              <a:lstStyle/>
              <a:p>
                <a:pPr>
                  <a:defRPr/>
                </a:pPr>
                <a:r>
                  <a:rPr lang="en-NZ"/>
                  <a:t>Number</a:t>
                </a:r>
                <a:r>
                  <a:rPr lang="en-NZ" baseline="0"/>
                  <a:t> of days off work per LTIs</a:t>
                </a:r>
                <a:endParaRPr lang="en-NZ"/>
              </a:p>
            </c:rich>
          </c:tx>
          <c:overlay val="0"/>
        </c:title>
        <c:numFmt formatCode="0" sourceLinked="0"/>
        <c:majorTickMark val="out"/>
        <c:minorTickMark val="none"/>
        <c:tickLblPos val="nextTo"/>
        <c:txPr>
          <a:bodyPr/>
          <a:lstStyle/>
          <a:p>
            <a:pPr>
              <a:defRPr b="1"/>
            </a:pPr>
            <a:endParaRPr lang="en-US"/>
          </a:p>
        </c:txPr>
        <c:crossAx val="198531328"/>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graphs'!$K$22:$K$23</c:f>
          <c:strCache>
            <c:ptCount val="2"/>
            <c:pt idx="0">
              <c:v>LTIFR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graphs'!$K$23</c:f>
              <c:strCache>
                <c:ptCount val="1"/>
                <c:pt idx="0">
                  <c:v>G10</c:v>
                </c:pt>
              </c:strCache>
            </c:strRef>
          </c:tx>
          <c:spPr>
            <a:ln w="28575" cap="rnd">
              <a:solidFill>
                <a:srgbClr val="FF0000"/>
              </a:solidFill>
              <a:prstDash val="dash"/>
              <a:round/>
            </a:ln>
            <a:effectLst/>
          </c:spPr>
          <c:marker>
            <c:symbol val="none"/>
          </c:marker>
          <c:cat>
            <c:numRef>
              <c:f>'Generation graphs'!$L$22:$O$22</c:f>
              <c:numCache>
                <c:formatCode>General</c:formatCode>
                <c:ptCount val="4"/>
                <c:pt idx="0">
                  <c:v>2016</c:v>
                </c:pt>
                <c:pt idx="1">
                  <c:v>2017</c:v>
                </c:pt>
                <c:pt idx="2">
                  <c:v>2018</c:v>
                </c:pt>
                <c:pt idx="3">
                  <c:v>2019</c:v>
                </c:pt>
              </c:numCache>
            </c:numRef>
          </c:cat>
          <c:val>
            <c:numRef>
              <c:f>'Generation graphs'!$L$23:$O$23</c:f>
              <c:numCache>
                <c:formatCode>0.0</c:formatCode>
                <c:ptCount val="4"/>
                <c:pt idx="0">
                  <c:v>0.81016486855075021</c:v>
                </c:pt>
                <c:pt idx="1">
                  <c:v>0.10391370174897152</c:v>
                </c:pt>
                <c:pt idx="2">
                  <c:v>0.70795396115922449</c:v>
                </c:pt>
                <c:pt idx="3">
                  <c:v>1.1060417530761788</c:v>
                </c:pt>
              </c:numCache>
            </c:numRef>
          </c:val>
          <c:smooth val="0"/>
          <c:extLst>
            <c:ext xmlns:c16="http://schemas.microsoft.com/office/drawing/2014/chart" uri="{C3380CC4-5D6E-409C-BE32-E72D297353CC}">
              <c16:uniqueId val="{00000000-7D4C-45DA-B422-F8490F852E60}"/>
            </c:ext>
          </c:extLst>
        </c:ser>
        <c:ser>
          <c:idx val="1"/>
          <c:order val="1"/>
          <c:tx>
            <c:strRef>
              <c:f>'Generation graphs'!$K$24</c:f>
              <c:strCache>
                <c:ptCount val="1"/>
                <c:pt idx="0">
                  <c:v>Generation</c:v>
                </c:pt>
              </c:strCache>
            </c:strRef>
          </c:tx>
          <c:spPr>
            <a:ln w="28575" cap="rnd">
              <a:solidFill>
                <a:schemeClr val="accent1"/>
              </a:solidFill>
              <a:round/>
            </a:ln>
            <a:effectLst/>
          </c:spPr>
          <c:marker>
            <c:symbol val="none"/>
          </c:marker>
          <c:cat>
            <c:numRef>
              <c:f>'Generation graphs'!$L$22:$O$22</c:f>
              <c:numCache>
                <c:formatCode>General</c:formatCode>
                <c:ptCount val="4"/>
                <c:pt idx="0">
                  <c:v>2016</c:v>
                </c:pt>
                <c:pt idx="1">
                  <c:v>2017</c:v>
                </c:pt>
                <c:pt idx="2">
                  <c:v>2018</c:v>
                </c:pt>
                <c:pt idx="3">
                  <c:v>2019</c:v>
                </c:pt>
              </c:numCache>
            </c:numRef>
          </c:cat>
          <c:val>
            <c:numRef>
              <c:f>'Generation graphs'!$L$24:$O$24</c:f>
              <c:numCache>
                <c:formatCode>0.0</c:formatCode>
                <c:ptCount val="4"/>
                <c:pt idx="0">
                  <c:v>0.43308495333812802</c:v>
                </c:pt>
                <c:pt idx="1">
                  <c:v>0.50709115478521705</c:v>
                </c:pt>
                <c:pt idx="2">
                  <c:v>0.65558618266490398</c:v>
                </c:pt>
                <c:pt idx="3">
                  <c:v>0.57013703650913228</c:v>
                </c:pt>
              </c:numCache>
            </c:numRef>
          </c:val>
          <c:smooth val="0"/>
          <c:extLst>
            <c:ext xmlns:c16="http://schemas.microsoft.com/office/drawing/2014/chart" uri="{C3380CC4-5D6E-409C-BE32-E72D297353CC}">
              <c16:uniqueId val="{00000001-7D4C-45DA-B422-F8490F852E60}"/>
            </c:ext>
          </c:extLst>
        </c:ser>
        <c:ser>
          <c:idx val="2"/>
          <c:order val="2"/>
          <c:tx>
            <c:strRef>
              <c:f>'Generation graphs'!$K$25</c:f>
              <c:strCache>
                <c:ptCount val="1"/>
                <c:pt idx="0">
                  <c:v>Industry Total</c:v>
                </c:pt>
              </c:strCache>
            </c:strRef>
          </c:tx>
          <c:spPr>
            <a:ln w="28575" cap="rnd">
              <a:solidFill>
                <a:sysClr val="windowText" lastClr="000000"/>
              </a:solidFill>
              <a:round/>
            </a:ln>
            <a:effectLst/>
          </c:spPr>
          <c:marker>
            <c:symbol val="none"/>
          </c:marker>
          <c:cat>
            <c:numRef>
              <c:f>'Generation graphs'!$L$22:$O$22</c:f>
              <c:numCache>
                <c:formatCode>General</c:formatCode>
                <c:ptCount val="4"/>
                <c:pt idx="0">
                  <c:v>2016</c:v>
                </c:pt>
                <c:pt idx="1">
                  <c:v>2017</c:v>
                </c:pt>
                <c:pt idx="2">
                  <c:v>2018</c:v>
                </c:pt>
                <c:pt idx="3">
                  <c:v>2019</c:v>
                </c:pt>
              </c:numCache>
            </c:numRef>
          </c:cat>
          <c:val>
            <c:numRef>
              <c:f>'Generation graphs'!$L$25:$O$25</c:f>
              <c:numCache>
                <c:formatCode>0.0</c:formatCode>
                <c:ptCount val="4"/>
                <c:pt idx="0">
                  <c:v>0.85833295948815203</c:v>
                </c:pt>
                <c:pt idx="1">
                  <c:v>0.94000915350833403</c:v>
                </c:pt>
                <c:pt idx="2">
                  <c:v>1.0175813656741199</c:v>
                </c:pt>
                <c:pt idx="3">
                  <c:v>0.93715091128554617</c:v>
                </c:pt>
              </c:numCache>
            </c:numRef>
          </c:val>
          <c:smooth val="0"/>
          <c:extLst>
            <c:ext xmlns:c16="http://schemas.microsoft.com/office/drawing/2014/chart" uri="{C3380CC4-5D6E-409C-BE32-E72D297353CC}">
              <c16:uniqueId val="{00000002-7D4C-45DA-B422-F8490F852E60}"/>
            </c:ext>
          </c:extLst>
        </c:ser>
        <c:dLbls>
          <c:showLegendKey val="0"/>
          <c:showVal val="0"/>
          <c:showCatName val="0"/>
          <c:showSerName val="0"/>
          <c:showPercent val="0"/>
          <c:showBubbleSize val="0"/>
        </c:dLbls>
        <c:smooth val="0"/>
        <c:axId val="194319104"/>
        <c:axId val="194320640"/>
      </c:lineChart>
      <c:catAx>
        <c:axId val="194319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20640"/>
        <c:crosses val="autoZero"/>
        <c:auto val="1"/>
        <c:lblAlgn val="ctr"/>
        <c:lblOffset val="100"/>
        <c:noMultiLvlLbl val="0"/>
      </c:catAx>
      <c:valAx>
        <c:axId val="19432064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19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graphs'!$S$22:$S$23</c:f>
          <c:strCache>
            <c:ptCount val="2"/>
            <c:pt idx="0">
              <c:v>LTISR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graphs'!$S$23</c:f>
              <c:strCache>
                <c:ptCount val="1"/>
                <c:pt idx="0">
                  <c:v>G10</c:v>
                </c:pt>
              </c:strCache>
            </c:strRef>
          </c:tx>
          <c:spPr>
            <a:ln w="28575" cap="rnd">
              <a:solidFill>
                <a:srgbClr val="FF0000"/>
              </a:solidFill>
              <a:prstDash val="dash"/>
              <a:round/>
            </a:ln>
            <a:effectLst/>
          </c:spPr>
          <c:marker>
            <c:symbol val="none"/>
          </c:marker>
          <c:cat>
            <c:numRef>
              <c:f>'Generation graphs'!$T$22:$W$22</c:f>
              <c:numCache>
                <c:formatCode>General</c:formatCode>
                <c:ptCount val="4"/>
                <c:pt idx="0">
                  <c:v>2016</c:v>
                </c:pt>
                <c:pt idx="1">
                  <c:v>2017</c:v>
                </c:pt>
                <c:pt idx="2">
                  <c:v>2018</c:v>
                </c:pt>
                <c:pt idx="3">
                  <c:v>2019</c:v>
                </c:pt>
              </c:numCache>
            </c:numRef>
          </c:cat>
          <c:val>
            <c:numRef>
              <c:f>'Generation graphs'!$T$23:$W$23</c:f>
              <c:numCache>
                <c:formatCode>0</c:formatCode>
                <c:ptCount val="4"/>
                <c:pt idx="0">
                  <c:v>13.367720331087376</c:v>
                </c:pt>
                <c:pt idx="1">
                  <c:v>5.5074261926954904</c:v>
                </c:pt>
                <c:pt idx="2">
                  <c:v>6.0884040659693301</c:v>
                </c:pt>
                <c:pt idx="3">
                  <c:v>8.4335683672058632</c:v>
                </c:pt>
              </c:numCache>
            </c:numRef>
          </c:val>
          <c:smooth val="0"/>
          <c:extLst>
            <c:ext xmlns:c16="http://schemas.microsoft.com/office/drawing/2014/chart" uri="{C3380CC4-5D6E-409C-BE32-E72D297353CC}">
              <c16:uniqueId val="{00000000-7129-4578-AE38-B25E2A6E1B15}"/>
            </c:ext>
          </c:extLst>
        </c:ser>
        <c:ser>
          <c:idx val="1"/>
          <c:order val="1"/>
          <c:tx>
            <c:strRef>
              <c:f>'Generation graphs'!$S$24</c:f>
              <c:strCache>
                <c:ptCount val="1"/>
                <c:pt idx="0">
                  <c:v>Generation</c:v>
                </c:pt>
              </c:strCache>
            </c:strRef>
          </c:tx>
          <c:spPr>
            <a:ln w="28575" cap="rnd">
              <a:solidFill>
                <a:schemeClr val="accent1"/>
              </a:solidFill>
              <a:round/>
            </a:ln>
            <a:effectLst/>
          </c:spPr>
          <c:marker>
            <c:symbol val="none"/>
          </c:marker>
          <c:cat>
            <c:numRef>
              <c:f>'Generation graphs'!$T$22:$W$22</c:f>
              <c:numCache>
                <c:formatCode>General</c:formatCode>
                <c:ptCount val="4"/>
                <c:pt idx="0">
                  <c:v>2016</c:v>
                </c:pt>
                <c:pt idx="1">
                  <c:v>2017</c:v>
                </c:pt>
                <c:pt idx="2">
                  <c:v>2018</c:v>
                </c:pt>
                <c:pt idx="3">
                  <c:v>2019</c:v>
                </c:pt>
              </c:numCache>
            </c:numRef>
          </c:cat>
          <c:val>
            <c:numRef>
              <c:f>'Generation graphs'!$T$24:$W$24</c:f>
              <c:numCache>
                <c:formatCode>0</c:formatCode>
                <c:ptCount val="4"/>
                <c:pt idx="0">
                  <c:v>17.28</c:v>
                </c:pt>
                <c:pt idx="1">
                  <c:v>0</c:v>
                </c:pt>
                <c:pt idx="2">
                  <c:v>7.6410256410256396</c:v>
                </c:pt>
                <c:pt idx="3">
                  <c:v>5.7828185131640559</c:v>
                </c:pt>
              </c:numCache>
            </c:numRef>
          </c:val>
          <c:smooth val="0"/>
          <c:extLst>
            <c:ext xmlns:c16="http://schemas.microsoft.com/office/drawing/2014/chart" uri="{C3380CC4-5D6E-409C-BE32-E72D297353CC}">
              <c16:uniqueId val="{00000001-7129-4578-AE38-B25E2A6E1B15}"/>
            </c:ext>
          </c:extLst>
        </c:ser>
        <c:ser>
          <c:idx val="2"/>
          <c:order val="2"/>
          <c:tx>
            <c:strRef>
              <c:f>'Generation graphs'!$S$25</c:f>
              <c:strCache>
                <c:ptCount val="1"/>
                <c:pt idx="0">
                  <c:v>Industry Total</c:v>
                </c:pt>
              </c:strCache>
            </c:strRef>
          </c:tx>
          <c:spPr>
            <a:ln w="28575" cap="rnd">
              <a:solidFill>
                <a:schemeClr val="tx1"/>
              </a:solidFill>
              <a:round/>
            </a:ln>
            <a:effectLst/>
          </c:spPr>
          <c:marker>
            <c:symbol val="none"/>
          </c:marker>
          <c:cat>
            <c:numRef>
              <c:f>'Generation graphs'!$T$22:$W$22</c:f>
              <c:numCache>
                <c:formatCode>General</c:formatCode>
                <c:ptCount val="4"/>
                <c:pt idx="0">
                  <c:v>2016</c:v>
                </c:pt>
                <c:pt idx="1">
                  <c:v>2017</c:v>
                </c:pt>
                <c:pt idx="2">
                  <c:v>2018</c:v>
                </c:pt>
                <c:pt idx="3">
                  <c:v>2019</c:v>
                </c:pt>
              </c:numCache>
            </c:numRef>
          </c:cat>
          <c:val>
            <c:numRef>
              <c:f>'Generation graphs'!$T$25:$W$25</c:f>
              <c:numCache>
                <c:formatCode>0</c:formatCode>
                <c:ptCount val="4"/>
                <c:pt idx="0">
                  <c:v>16.135084715515799</c:v>
                </c:pt>
                <c:pt idx="1">
                  <c:v>15.8147139986242</c:v>
                </c:pt>
                <c:pt idx="2">
                  <c:v>15.1926394338332</c:v>
                </c:pt>
                <c:pt idx="3">
                  <c:v>15.223079402922412</c:v>
                </c:pt>
              </c:numCache>
            </c:numRef>
          </c:val>
          <c:smooth val="0"/>
          <c:extLst>
            <c:ext xmlns:c16="http://schemas.microsoft.com/office/drawing/2014/chart" uri="{C3380CC4-5D6E-409C-BE32-E72D297353CC}">
              <c16:uniqueId val="{00000002-7129-4578-AE38-B25E2A6E1B15}"/>
            </c:ext>
          </c:extLst>
        </c:ser>
        <c:dLbls>
          <c:showLegendKey val="0"/>
          <c:showVal val="0"/>
          <c:showCatName val="0"/>
          <c:showSerName val="0"/>
          <c:showPercent val="0"/>
          <c:showBubbleSize val="0"/>
        </c:dLbls>
        <c:smooth val="0"/>
        <c:axId val="194377600"/>
        <c:axId val="194379136"/>
      </c:lineChart>
      <c:catAx>
        <c:axId val="19437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9136"/>
        <c:crosses val="autoZero"/>
        <c:auto val="1"/>
        <c:lblAlgn val="ctr"/>
        <c:lblOffset val="100"/>
        <c:noMultiLvlLbl val="0"/>
      </c:catAx>
      <c:valAx>
        <c:axId val="1943791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7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graphs'!$C$22:$C$23</c:f>
          <c:strCache>
            <c:ptCount val="2"/>
            <c:pt idx="0">
              <c:v>TRIFR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graphs'!$C$23</c:f>
              <c:strCache>
                <c:ptCount val="1"/>
                <c:pt idx="0">
                  <c:v>G10</c:v>
                </c:pt>
              </c:strCache>
            </c:strRef>
          </c:tx>
          <c:spPr>
            <a:ln w="28575" cap="rnd">
              <a:solidFill>
                <a:srgbClr val="FF0000"/>
              </a:solidFill>
              <a:prstDash val="dash"/>
              <a:round/>
            </a:ln>
            <a:effectLst/>
          </c:spPr>
          <c:marker>
            <c:symbol val="none"/>
          </c:marker>
          <c:cat>
            <c:numRef>
              <c:f>'Generation graphs'!$D$22:$G$22</c:f>
              <c:numCache>
                <c:formatCode>General</c:formatCode>
                <c:ptCount val="4"/>
                <c:pt idx="0">
                  <c:v>2016</c:v>
                </c:pt>
                <c:pt idx="1">
                  <c:v>2017</c:v>
                </c:pt>
                <c:pt idx="2">
                  <c:v>2018</c:v>
                </c:pt>
                <c:pt idx="3">
                  <c:v>2019</c:v>
                </c:pt>
              </c:numCache>
            </c:numRef>
          </c:cat>
          <c:val>
            <c:numRef>
              <c:f>'Generation graphs'!$D$23:$G$23</c:f>
              <c:numCache>
                <c:formatCode>0.0</c:formatCode>
                <c:ptCount val="4"/>
                <c:pt idx="0">
                  <c:v>2.0254121713768756</c:v>
                </c:pt>
                <c:pt idx="1">
                  <c:v>0.62348221049382913</c:v>
                </c:pt>
                <c:pt idx="2">
                  <c:v>1.1327263378547592</c:v>
                </c:pt>
                <c:pt idx="3">
                  <c:v>1.6590626296142681</c:v>
                </c:pt>
              </c:numCache>
            </c:numRef>
          </c:val>
          <c:smooth val="0"/>
          <c:extLst>
            <c:ext xmlns:c16="http://schemas.microsoft.com/office/drawing/2014/chart" uri="{C3380CC4-5D6E-409C-BE32-E72D297353CC}">
              <c16:uniqueId val="{00000000-4004-452F-9CCA-3C3C7197606C}"/>
            </c:ext>
          </c:extLst>
        </c:ser>
        <c:ser>
          <c:idx val="1"/>
          <c:order val="1"/>
          <c:tx>
            <c:strRef>
              <c:f>'Generation graphs'!$C$24</c:f>
              <c:strCache>
                <c:ptCount val="1"/>
                <c:pt idx="0">
                  <c:v>Generation</c:v>
                </c:pt>
              </c:strCache>
            </c:strRef>
          </c:tx>
          <c:spPr>
            <a:ln w="28575" cap="rnd">
              <a:solidFill>
                <a:schemeClr val="accent1"/>
              </a:solidFill>
              <a:round/>
            </a:ln>
            <a:effectLst/>
          </c:spPr>
          <c:marker>
            <c:symbol val="none"/>
          </c:marker>
          <c:cat>
            <c:numRef>
              <c:f>'Generation graphs'!$D$22:$G$22</c:f>
              <c:numCache>
                <c:formatCode>General</c:formatCode>
                <c:ptCount val="4"/>
                <c:pt idx="0">
                  <c:v>2016</c:v>
                </c:pt>
                <c:pt idx="1">
                  <c:v>2017</c:v>
                </c:pt>
                <c:pt idx="2">
                  <c:v>2018</c:v>
                </c:pt>
                <c:pt idx="3">
                  <c:v>2019</c:v>
                </c:pt>
              </c:numCache>
            </c:numRef>
          </c:cat>
          <c:val>
            <c:numRef>
              <c:f>'Generation graphs'!$D$24:$G$24</c:f>
              <c:numCache>
                <c:formatCode>0.0</c:formatCode>
                <c:ptCount val="4"/>
                <c:pt idx="0">
                  <c:v>1.43784204508258</c:v>
                </c:pt>
                <c:pt idx="1">
                  <c:v>1.53712006294269</c:v>
                </c:pt>
                <c:pt idx="2">
                  <c:v>1.4792713865259399</c:v>
                </c:pt>
                <c:pt idx="3">
                  <c:v>1.0384638879273482</c:v>
                </c:pt>
              </c:numCache>
            </c:numRef>
          </c:val>
          <c:smooth val="0"/>
          <c:extLst>
            <c:ext xmlns:c16="http://schemas.microsoft.com/office/drawing/2014/chart" uri="{C3380CC4-5D6E-409C-BE32-E72D297353CC}">
              <c16:uniqueId val="{00000001-4004-452F-9CCA-3C3C7197606C}"/>
            </c:ext>
          </c:extLst>
        </c:ser>
        <c:ser>
          <c:idx val="2"/>
          <c:order val="2"/>
          <c:tx>
            <c:strRef>
              <c:f>'Generation graphs'!$C$25</c:f>
              <c:strCache>
                <c:ptCount val="1"/>
                <c:pt idx="0">
                  <c:v>Industry Total</c:v>
                </c:pt>
              </c:strCache>
            </c:strRef>
          </c:tx>
          <c:spPr>
            <a:ln w="28575" cap="rnd">
              <a:solidFill>
                <a:sysClr val="windowText" lastClr="000000"/>
              </a:solidFill>
              <a:round/>
            </a:ln>
            <a:effectLst/>
          </c:spPr>
          <c:marker>
            <c:symbol val="none"/>
          </c:marker>
          <c:cat>
            <c:numRef>
              <c:f>'Generation graphs'!$D$22:$G$22</c:f>
              <c:numCache>
                <c:formatCode>General</c:formatCode>
                <c:ptCount val="4"/>
                <c:pt idx="0">
                  <c:v>2016</c:v>
                </c:pt>
                <c:pt idx="1">
                  <c:v>2017</c:v>
                </c:pt>
                <c:pt idx="2">
                  <c:v>2018</c:v>
                </c:pt>
                <c:pt idx="3">
                  <c:v>2019</c:v>
                </c:pt>
              </c:numCache>
            </c:numRef>
          </c:cat>
          <c:val>
            <c:numRef>
              <c:f>'Generation graphs'!$D$25:$G$25</c:f>
              <c:numCache>
                <c:formatCode>0.0</c:formatCode>
                <c:ptCount val="4"/>
                <c:pt idx="0">
                  <c:v>2.5277511926210701</c:v>
                </c:pt>
                <c:pt idx="1">
                  <c:v>2.24098182196387</c:v>
                </c:pt>
                <c:pt idx="2">
                  <c:v>2.6935977326668001</c:v>
                </c:pt>
                <c:pt idx="3">
                  <c:v>2.2341677725047422</c:v>
                </c:pt>
              </c:numCache>
            </c:numRef>
          </c:val>
          <c:smooth val="0"/>
          <c:extLst>
            <c:ext xmlns:c16="http://schemas.microsoft.com/office/drawing/2014/chart" uri="{C3380CC4-5D6E-409C-BE32-E72D297353CC}">
              <c16:uniqueId val="{00000002-4004-452F-9CCA-3C3C7197606C}"/>
            </c:ext>
          </c:extLst>
        </c:ser>
        <c:dLbls>
          <c:showLegendKey val="0"/>
          <c:showVal val="0"/>
          <c:showCatName val="0"/>
          <c:showSerName val="0"/>
          <c:showPercent val="0"/>
          <c:showBubbleSize val="0"/>
        </c:dLbls>
        <c:smooth val="0"/>
        <c:axId val="198888448"/>
        <c:axId val="198710016"/>
      </c:lineChart>
      <c:catAx>
        <c:axId val="19888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10016"/>
        <c:crosses val="autoZero"/>
        <c:auto val="1"/>
        <c:lblAlgn val="ctr"/>
        <c:lblOffset val="100"/>
        <c:noMultiLvlLbl val="0"/>
      </c:catAx>
      <c:valAx>
        <c:axId val="1987100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88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graphs'!$I$5</c:f>
              <c:strCache>
                <c:ptCount val="1"/>
                <c:pt idx="0">
                  <c:v>T45 / Transmission</c:v>
                </c:pt>
              </c:strCache>
            </c:strRef>
          </c:tx>
          <c:spPr>
            <a:ln w="28575" cap="rnd">
              <a:solidFill>
                <a:schemeClr val="accent6"/>
              </a:solidFill>
              <a:prstDash val="dash"/>
              <a:round/>
            </a:ln>
            <a:effectLst/>
          </c:spPr>
          <c:marker>
            <c:symbol val="none"/>
          </c:marker>
          <c:cat>
            <c:numRef>
              <c:f>'Transmission graphs'!$J$4:$M$4</c:f>
              <c:numCache>
                <c:formatCode>General</c:formatCode>
                <c:ptCount val="4"/>
                <c:pt idx="0">
                  <c:v>2016</c:v>
                </c:pt>
                <c:pt idx="1">
                  <c:v>2017</c:v>
                </c:pt>
                <c:pt idx="2">
                  <c:v>2018</c:v>
                </c:pt>
                <c:pt idx="3">
                  <c:v>2019</c:v>
                </c:pt>
              </c:numCache>
            </c:numRef>
          </c:cat>
          <c:val>
            <c:numRef>
              <c:f>'Transmission graphs'!$J$5:$M$5</c:f>
              <c:numCache>
                <c:formatCode>0.0</c:formatCode>
                <c:ptCount val="4"/>
                <c:pt idx="0">
                  <c:v>0.47781157789173356</c:v>
                </c:pt>
                <c:pt idx="1">
                  <c:v>0.17591125769600757</c:v>
                </c:pt>
                <c:pt idx="2">
                  <c:v>0.23342670401493931</c:v>
                </c:pt>
                <c:pt idx="3">
                  <c:v>0.23342670401493931</c:v>
                </c:pt>
              </c:numCache>
            </c:numRef>
          </c:val>
          <c:smooth val="0"/>
          <c:extLst>
            <c:ext xmlns:c16="http://schemas.microsoft.com/office/drawing/2014/chart" uri="{C3380CC4-5D6E-409C-BE32-E72D297353CC}">
              <c16:uniqueId val="{00000000-8D2A-4D8F-A81A-32C33A864AC6}"/>
            </c:ext>
          </c:extLst>
        </c:ser>
        <c:ser>
          <c:idx val="1"/>
          <c:order val="1"/>
          <c:tx>
            <c:strRef>
              <c:f>'Transmission graphs'!$I$7</c:f>
              <c:strCache>
                <c:ptCount val="1"/>
                <c:pt idx="0">
                  <c:v>Industry Total</c:v>
                </c:pt>
              </c:strCache>
            </c:strRef>
          </c:tx>
          <c:spPr>
            <a:ln w="28575" cap="rnd">
              <a:solidFill>
                <a:schemeClr val="tx1"/>
              </a:solidFill>
              <a:round/>
            </a:ln>
            <a:effectLst/>
          </c:spPr>
          <c:marker>
            <c:symbol val="none"/>
          </c:marker>
          <c:cat>
            <c:numRef>
              <c:f>'Transmission graphs'!$J$4:$M$4</c:f>
              <c:numCache>
                <c:formatCode>General</c:formatCode>
                <c:ptCount val="4"/>
                <c:pt idx="0">
                  <c:v>2016</c:v>
                </c:pt>
                <c:pt idx="1">
                  <c:v>2017</c:v>
                </c:pt>
                <c:pt idx="2">
                  <c:v>2018</c:v>
                </c:pt>
                <c:pt idx="3">
                  <c:v>2019</c:v>
                </c:pt>
              </c:numCache>
            </c:numRef>
          </c:cat>
          <c:val>
            <c:numRef>
              <c:f>'Transmission graphs'!$J$7:$M$7</c:f>
              <c:numCache>
                <c:formatCode>0.0</c:formatCode>
                <c:ptCount val="4"/>
                <c:pt idx="0">
                  <c:v>0.85833295948815203</c:v>
                </c:pt>
                <c:pt idx="1">
                  <c:v>0.94000915350833403</c:v>
                </c:pt>
                <c:pt idx="2">
                  <c:v>1.0175813656741199</c:v>
                </c:pt>
                <c:pt idx="3">
                  <c:v>0.93715091128554617</c:v>
                </c:pt>
              </c:numCache>
            </c:numRef>
          </c:val>
          <c:smooth val="0"/>
          <c:extLst>
            <c:ext xmlns:c16="http://schemas.microsoft.com/office/drawing/2014/chart" uri="{C3380CC4-5D6E-409C-BE32-E72D297353CC}">
              <c16:uniqueId val="{00000001-8D2A-4D8F-A81A-32C33A864AC6}"/>
            </c:ext>
          </c:extLst>
        </c:ser>
        <c:dLbls>
          <c:showLegendKey val="0"/>
          <c:showVal val="0"/>
          <c:showCatName val="0"/>
          <c:showSerName val="0"/>
          <c:showPercent val="0"/>
          <c:showBubbleSize val="0"/>
        </c:dLbls>
        <c:smooth val="0"/>
        <c:axId val="198921216"/>
        <c:axId val="198923008"/>
      </c:lineChart>
      <c:catAx>
        <c:axId val="198921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3008"/>
        <c:crosses val="autoZero"/>
        <c:auto val="1"/>
        <c:lblAlgn val="ctr"/>
        <c:lblOffset val="100"/>
        <c:noMultiLvlLbl val="0"/>
      </c:catAx>
      <c:valAx>
        <c:axId val="19892300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1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LTISR Respondent</a:t>
            </a:r>
            <a:r>
              <a:rPr lang="en-NZ" sz="1200" baseline="0">
                <a:solidFill>
                  <a:sysClr val="windowText" lastClr="000000"/>
                </a:solidFill>
              </a:rPr>
              <a:t> T45</a:t>
            </a:r>
            <a:endParaRPr lang="en-NZ"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graphs'!$P$5</c:f>
              <c:strCache>
                <c:ptCount val="1"/>
                <c:pt idx="0">
                  <c:v>T45 / Transmission</c:v>
                </c:pt>
              </c:strCache>
            </c:strRef>
          </c:tx>
          <c:spPr>
            <a:ln w="28575" cap="rnd">
              <a:solidFill>
                <a:schemeClr val="accent6"/>
              </a:solidFill>
              <a:prstDash val="dash"/>
              <a:round/>
            </a:ln>
            <a:effectLst/>
          </c:spPr>
          <c:marker>
            <c:symbol val="none"/>
          </c:marker>
          <c:cat>
            <c:numRef>
              <c:f>'Transmission graphs'!$Q$4:$T$4</c:f>
              <c:numCache>
                <c:formatCode>General</c:formatCode>
                <c:ptCount val="4"/>
                <c:pt idx="0">
                  <c:v>2016</c:v>
                </c:pt>
                <c:pt idx="1">
                  <c:v>2017</c:v>
                </c:pt>
                <c:pt idx="2">
                  <c:v>2018</c:v>
                </c:pt>
                <c:pt idx="3">
                  <c:v>2019</c:v>
                </c:pt>
              </c:numCache>
            </c:numRef>
          </c:cat>
          <c:val>
            <c:numRef>
              <c:f>'Transmission graphs'!$Q$5:$T$5</c:f>
              <c:numCache>
                <c:formatCode>0</c:formatCode>
                <c:ptCount val="4"/>
                <c:pt idx="0">
                  <c:v>9.5562315578346713</c:v>
                </c:pt>
                <c:pt idx="1">
                  <c:v>12.958795983605892</c:v>
                </c:pt>
                <c:pt idx="2">
                  <c:v>1.5756302521008403</c:v>
                </c:pt>
                <c:pt idx="3">
                  <c:v>1.5756302521008403</c:v>
                </c:pt>
              </c:numCache>
            </c:numRef>
          </c:val>
          <c:smooth val="0"/>
          <c:extLst>
            <c:ext xmlns:c16="http://schemas.microsoft.com/office/drawing/2014/chart" uri="{C3380CC4-5D6E-409C-BE32-E72D297353CC}">
              <c16:uniqueId val="{00000000-C0A3-4B81-8ADB-C6410A4BA7D8}"/>
            </c:ext>
          </c:extLst>
        </c:ser>
        <c:ser>
          <c:idx val="1"/>
          <c:order val="1"/>
          <c:tx>
            <c:strRef>
              <c:f>'Transmission graphs'!$P$7</c:f>
              <c:strCache>
                <c:ptCount val="1"/>
                <c:pt idx="0">
                  <c:v>Industry Total</c:v>
                </c:pt>
              </c:strCache>
            </c:strRef>
          </c:tx>
          <c:spPr>
            <a:ln w="28575" cap="rnd">
              <a:solidFill>
                <a:schemeClr val="tx1"/>
              </a:solidFill>
              <a:round/>
            </a:ln>
            <a:effectLst/>
          </c:spPr>
          <c:marker>
            <c:symbol val="none"/>
          </c:marker>
          <c:cat>
            <c:numRef>
              <c:f>'Transmission graphs'!$Q$4:$T$4</c:f>
              <c:numCache>
                <c:formatCode>General</c:formatCode>
                <c:ptCount val="4"/>
                <c:pt idx="0">
                  <c:v>2016</c:v>
                </c:pt>
                <c:pt idx="1">
                  <c:v>2017</c:v>
                </c:pt>
                <c:pt idx="2">
                  <c:v>2018</c:v>
                </c:pt>
                <c:pt idx="3">
                  <c:v>2019</c:v>
                </c:pt>
              </c:numCache>
            </c:numRef>
          </c:cat>
          <c:val>
            <c:numRef>
              <c:f>'Transmission graphs'!$Q$7:$T$7</c:f>
              <c:numCache>
                <c:formatCode>0</c:formatCode>
                <c:ptCount val="4"/>
                <c:pt idx="0">
                  <c:v>16.135084715515799</c:v>
                </c:pt>
                <c:pt idx="1">
                  <c:v>15.8147139986242</c:v>
                </c:pt>
                <c:pt idx="2">
                  <c:v>15.1926394338332</c:v>
                </c:pt>
                <c:pt idx="3">
                  <c:v>15.223079402922412</c:v>
                </c:pt>
              </c:numCache>
            </c:numRef>
          </c:val>
          <c:smooth val="0"/>
          <c:extLst>
            <c:ext xmlns:c16="http://schemas.microsoft.com/office/drawing/2014/chart" uri="{C3380CC4-5D6E-409C-BE32-E72D297353CC}">
              <c16:uniqueId val="{00000001-C0A3-4B81-8ADB-C6410A4BA7D8}"/>
            </c:ext>
          </c:extLst>
        </c:ser>
        <c:dLbls>
          <c:showLegendKey val="0"/>
          <c:showVal val="0"/>
          <c:showCatName val="0"/>
          <c:showSerName val="0"/>
          <c:showPercent val="0"/>
          <c:showBubbleSize val="0"/>
        </c:dLbls>
        <c:smooth val="0"/>
        <c:axId val="198957696"/>
        <c:axId val="198975872"/>
      </c:lineChart>
      <c:catAx>
        <c:axId val="198957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75872"/>
        <c:crosses val="autoZero"/>
        <c:auto val="1"/>
        <c:lblAlgn val="ctr"/>
        <c:lblOffset val="100"/>
        <c:noMultiLvlLbl val="0"/>
      </c:catAx>
      <c:valAx>
        <c:axId val="198975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576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TRIFR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graphs'!$B$5</c:f>
              <c:strCache>
                <c:ptCount val="1"/>
                <c:pt idx="0">
                  <c:v>T45 / Transmission</c:v>
                </c:pt>
              </c:strCache>
            </c:strRef>
          </c:tx>
          <c:spPr>
            <a:ln w="28575" cap="rnd">
              <a:solidFill>
                <a:schemeClr val="accent6"/>
              </a:solidFill>
              <a:prstDash val="dash"/>
              <a:round/>
            </a:ln>
            <a:effectLst/>
          </c:spPr>
          <c:marker>
            <c:symbol val="none"/>
          </c:marker>
          <c:cat>
            <c:numRef>
              <c:f>'Transmission graphs'!$C$4:$F$4</c:f>
              <c:numCache>
                <c:formatCode>General</c:formatCode>
                <c:ptCount val="4"/>
                <c:pt idx="0">
                  <c:v>2016</c:v>
                </c:pt>
                <c:pt idx="1">
                  <c:v>2017</c:v>
                </c:pt>
                <c:pt idx="2">
                  <c:v>2018</c:v>
                </c:pt>
                <c:pt idx="3">
                  <c:v>2019</c:v>
                </c:pt>
              </c:numCache>
            </c:numRef>
          </c:cat>
          <c:val>
            <c:numRef>
              <c:f>'Transmission graphs'!$C$5:$F$5</c:f>
              <c:numCache>
                <c:formatCode>0.0</c:formatCode>
                <c:ptCount val="4"/>
                <c:pt idx="0">
                  <c:v>1.5528876281481341</c:v>
                </c:pt>
                <c:pt idx="1">
                  <c:v>0.99683046027737632</c:v>
                </c:pt>
                <c:pt idx="2">
                  <c:v>1.1671335200746966</c:v>
                </c:pt>
                <c:pt idx="3">
                  <c:v>1.1671335200746966</c:v>
                </c:pt>
              </c:numCache>
            </c:numRef>
          </c:val>
          <c:smooth val="0"/>
          <c:extLst>
            <c:ext xmlns:c16="http://schemas.microsoft.com/office/drawing/2014/chart" uri="{C3380CC4-5D6E-409C-BE32-E72D297353CC}">
              <c16:uniqueId val="{00000000-5FB9-4C77-A696-C12374D9D992}"/>
            </c:ext>
          </c:extLst>
        </c:ser>
        <c:ser>
          <c:idx val="1"/>
          <c:order val="1"/>
          <c:tx>
            <c:strRef>
              <c:f>'Transmission graphs'!$B$7</c:f>
              <c:strCache>
                <c:ptCount val="1"/>
                <c:pt idx="0">
                  <c:v>Industry Total</c:v>
                </c:pt>
              </c:strCache>
            </c:strRef>
          </c:tx>
          <c:spPr>
            <a:ln w="28575" cap="rnd">
              <a:solidFill>
                <a:schemeClr val="tx1"/>
              </a:solidFill>
              <a:round/>
            </a:ln>
            <a:effectLst/>
          </c:spPr>
          <c:marker>
            <c:symbol val="none"/>
          </c:marker>
          <c:cat>
            <c:numRef>
              <c:f>'Transmission graphs'!$C$4:$F$4</c:f>
              <c:numCache>
                <c:formatCode>General</c:formatCode>
                <c:ptCount val="4"/>
                <c:pt idx="0">
                  <c:v>2016</c:v>
                </c:pt>
                <c:pt idx="1">
                  <c:v>2017</c:v>
                </c:pt>
                <c:pt idx="2">
                  <c:v>2018</c:v>
                </c:pt>
                <c:pt idx="3">
                  <c:v>2019</c:v>
                </c:pt>
              </c:numCache>
            </c:numRef>
          </c:cat>
          <c:val>
            <c:numRef>
              <c:f>'Transmission graphs'!$C$7:$F$7</c:f>
              <c:numCache>
                <c:formatCode>0.0</c:formatCode>
                <c:ptCount val="4"/>
                <c:pt idx="0">
                  <c:v>2.5277511926210701</c:v>
                </c:pt>
                <c:pt idx="1">
                  <c:v>2.24098182196387</c:v>
                </c:pt>
                <c:pt idx="2">
                  <c:v>2.6935977326668001</c:v>
                </c:pt>
                <c:pt idx="3">
                  <c:v>2.2341677725047422</c:v>
                </c:pt>
              </c:numCache>
            </c:numRef>
          </c:val>
          <c:smooth val="0"/>
          <c:extLst>
            <c:ext xmlns:c16="http://schemas.microsoft.com/office/drawing/2014/chart" uri="{C3380CC4-5D6E-409C-BE32-E72D297353CC}">
              <c16:uniqueId val="{00000001-5FB9-4C77-A696-C12374D9D992}"/>
            </c:ext>
          </c:extLst>
        </c:ser>
        <c:dLbls>
          <c:showLegendKey val="0"/>
          <c:showVal val="0"/>
          <c:showCatName val="0"/>
          <c:showSerName val="0"/>
          <c:showPercent val="0"/>
          <c:showBubbleSize val="0"/>
        </c:dLbls>
        <c:smooth val="0"/>
        <c:axId val="199014656"/>
        <c:axId val="199028736"/>
      </c:lineChart>
      <c:catAx>
        <c:axId val="199014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28736"/>
        <c:crosses val="autoZero"/>
        <c:auto val="1"/>
        <c:lblAlgn val="ctr"/>
        <c:lblOffset val="100"/>
        <c:noMultiLvlLbl val="0"/>
      </c:catAx>
      <c:valAx>
        <c:axId val="1990287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14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graphs'!$K$23:$K$24</c:f>
          <c:strCache>
            <c:ptCount val="2"/>
            <c:pt idx="0">
              <c:v>LTIFR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graphs'!$K$24</c:f>
              <c:strCache>
                <c:ptCount val="1"/>
                <c:pt idx="0">
                  <c:v>D50</c:v>
                </c:pt>
              </c:strCache>
            </c:strRef>
          </c:tx>
          <c:spPr>
            <a:ln w="28575" cap="rnd">
              <a:solidFill>
                <a:srgbClr val="FF0000"/>
              </a:solidFill>
              <a:prstDash val="dash"/>
              <a:round/>
            </a:ln>
            <a:effectLst/>
          </c:spPr>
          <c:marker>
            <c:symbol val="none"/>
          </c:marker>
          <c:cat>
            <c:numRef>
              <c:f>'Distribution (small) graphs'!$L$23:$O$23</c:f>
              <c:numCache>
                <c:formatCode>General</c:formatCode>
                <c:ptCount val="4"/>
                <c:pt idx="0">
                  <c:v>2016</c:v>
                </c:pt>
                <c:pt idx="1">
                  <c:v>2017</c:v>
                </c:pt>
                <c:pt idx="2">
                  <c:v>2018</c:v>
                </c:pt>
                <c:pt idx="3">
                  <c:v>2019</c:v>
                </c:pt>
              </c:numCache>
            </c:numRef>
          </c:cat>
          <c:val>
            <c:numRef>
              <c:f>'Distribution (small) graphs'!$L$24:$O$24</c:f>
              <c:numCache>
                <c:formatCode>0.0</c:formatCode>
                <c:ptCount val="4"/>
                <c:pt idx="0">
                  <c:v>5.4545454545454541</c:v>
                </c:pt>
                <c:pt idx="1">
                  <c:v>7.1428571428571432</c:v>
                </c:pt>
                <c:pt idx="2">
                  <c:v>10</c:v>
                </c:pt>
                <c:pt idx="3">
                  <c:v>2.7932960893854752</c:v>
                </c:pt>
              </c:numCache>
            </c:numRef>
          </c:val>
          <c:smooth val="0"/>
          <c:extLst>
            <c:ext xmlns:c16="http://schemas.microsoft.com/office/drawing/2014/chart" uri="{C3380CC4-5D6E-409C-BE32-E72D297353CC}">
              <c16:uniqueId val="{00000000-2D07-4395-8437-DADF297BD106}"/>
            </c:ext>
          </c:extLst>
        </c:ser>
        <c:ser>
          <c:idx val="1"/>
          <c:order val="1"/>
          <c:tx>
            <c:strRef>
              <c:f>'Distribution (small) graphs'!$K$25</c:f>
              <c:strCache>
                <c:ptCount val="1"/>
                <c:pt idx="0">
                  <c:v>Small-size distribution</c:v>
                </c:pt>
              </c:strCache>
            </c:strRef>
          </c:tx>
          <c:spPr>
            <a:ln w="28575" cap="rnd">
              <a:solidFill>
                <a:srgbClr val="953735"/>
              </a:solidFill>
              <a:prstDash val="dashDot"/>
              <a:round/>
            </a:ln>
            <a:effectLst/>
          </c:spPr>
          <c:marker>
            <c:symbol val="none"/>
          </c:marker>
          <c:cat>
            <c:numRef>
              <c:f>'Distribution (small) graphs'!$L$23:$O$23</c:f>
              <c:numCache>
                <c:formatCode>General</c:formatCode>
                <c:ptCount val="4"/>
                <c:pt idx="0">
                  <c:v>2016</c:v>
                </c:pt>
                <c:pt idx="1">
                  <c:v>2017</c:v>
                </c:pt>
                <c:pt idx="2">
                  <c:v>2018</c:v>
                </c:pt>
                <c:pt idx="3">
                  <c:v>2019</c:v>
                </c:pt>
              </c:numCache>
            </c:numRef>
          </c:cat>
          <c:val>
            <c:numRef>
              <c:f>'Distribution (small) graphs'!$L$25:$O$25</c:f>
              <c:numCache>
                <c:formatCode>0.0</c:formatCode>
                <c:ptCount val="4"/>
                <c:pt idx="0">
                  <c:v>3.4732272069464498</c:v>
                </c:pt>
                <c:pt idx="1">
                  <c:v>3.4635233268296099</c:v>
                </c:pt>
                <c:pt idx="2">
                  <c:v>3.0023094688221699</c:v>
                </c:pt>
                <c:pt idx="3">
                  <c:v>1.9426906265177268</c:v>
                </c:pt>
              </c:numCache>
            </c:numRef>
          </c:val>
          <c:smooth val="0"/>
          <c:extLst>
            <c:ext xmlns:c16="http://schemas.microsoft.com/office/drawing/2014/chart" uri="{C3380CC4-5D6E-409C-BE32-E72D297353CC}">
              <c16:uniqueId val="{00000001-2D07-4395-8437-DADF297BD106}"/>
            </c:ext>
          </c:extLst>
        </c:ser>
        <c:ser>
          <c:idx val="2"/>
          <c:order val="2"/>
          <c:tx>
            <c:strRef>
              <c:f>'Distribution (small) graphs'!$K$26</c:f>
              <c:strCache>
                <c:ptCount val="1"/>
                <c:pt idx="0">
                  <c:v>Distribution Total</c:v>
                </c:pt>
              </c:strCache>
            </c:strRef>
          </c:tx>
          <c:spPr>
            <a:ln w="28575" cap="rnd">
              <a:solidFill>
                <a:srgbClr val="953735"/>
              </a:solidFill>
              <a:round/>
            </a:ln>
            <a:effectLst/>
          </c:spPr>
          <c:marker>
            <c:symbol val="none"/>
          </c:marker>
          <c:cat>
            <c:numRef>
              <c:f>'Distribution (small) graphs'!$L$23:$O$23</c:f>
              <c:numCache>
                <c:formatCode>General</c:formatCode>
                <c:ptCount val="4"/>
                <c:pt idx="0">
                  <c:v>2016</c:v>
                </c:pt>
                <c:pt idx="1">
                  <c:v>2017</c:v>
                </c:pt>
                <c:pt idx="2">
                  <c:v>2018</c:v>
                </c:pt>
                <c:pt idx="3">
                  <c:v>2019</c:v>
                </c:pt>
              </c:numCache>
            </c:numRef>
          </c:cat>
          <c:val>
            <c:numRef>
              <c:f>'Distribution (small) graphs'!$L$26:$O$26</c:f>
              <c:numCache>
                <c:formatCode>0.0</c:formatCode>
                <c:ptCount val="4"/>
                <c:pt idx="0">
                  <c:v>1.4470140579319699</c:v>
                </c:pt>
                <c:pt idx="1">
                  <c:v>1.70395326624175</c:v>
                </c:pt>
                <c:pt idx="2">
                  <c:v>1.63084935686666</c:v>
                </c:pt>
                <c:pt idx="3">
                  <c:v>1.3160482248475955</c:v>
                </c:pt>
              </c:numCache>
            </c:numRef>
          </c:val>
          <c:smooth val="0"/>
          <c:extLst>
            <c:ext xmlns:c16="http://schemas.microsoft.com/office/drawing/2014/chart" uri="{C3380CC4-5D6E-409C-BE32-E72D297353CC}">
              <c16:uniqueId val="{00000002-2D07-4395-8437-DADF297BD106}"/>
            </c:ext>
          </c:extLst>
        </c:ser>
        <c:ser>
          <c:idx val="3"/>
          <c:order val="3"/>
          <c:tx>
            <c:strRef>
              <c:f>'Distribution (small) graphs'!$K$27</c:f>
              <c:strCache>
                <c:ptCount val="1"/>
                <c:pt idx="0">
                  <c:v>Industry Total</c:v>
                </c:pt>
              </c:strCache>
            </c:strRef>
          </c:tx>
          <c:spPr>
            <a:ln w="28575" cap="rnd">
              <a:solidFill>
                <a:schemeClr val="tx1"/>
              </a:solidFill>
              <a:round/>
            </a:ln>
            <a:effectLst/>
          </c:spPr>
          <c:marker>
            <c:symbol val="none"/>
          </c:marker>
          <c:cat>
            <c:numRef>
              <c:f>'Distribution (small) graphs'!$L$23:$O$23</c:f>
              <c:numCache>
                <c:formatCode>General</c:formatCode>
                <c:ptCount val="4"/>
                <c:pt idx="0">
                  <c:v>2016</c:v>
                </c:pt>
                <c:pt idx="1">
                  <c:v>2017</c:v>
                </c:pt>
                <c:pt idx="2">
                  <c:v>2018</c:v>
                </c:pt>
                <c:pt idx="3">
                  <c:v>2019</c:v>
                </c:pt>
              </c:numCache>
            </c:numRef>
          </c:cat>
          <c:val>
            <c:numRef>
              <c:f>'Distribution (small) graphs'!$L$27:$O$27</c:f>
              <c:numCache>
                <c:formatCode>0.0</c:formatCode>
                <c:ptCount val="4"/>
                <c:pt idx="0">
                  <c:v>0.85833295948815203</c:v>
                </c:pt>
                <c:pt idx="1">
                  <c:v>0.94000915350833403</c:v>
                </c:pt>
                <c:pt idx="2">
                  <c:v>1.0175813656741199</c:v>
                </c:pt>
                <c:pt idx="3">
                  <c:v>0.93715091128554617</c:v>
                </c:pt>
              </c:numCache>
            </c:numRef>
          </c:val>
          <c:smooth val="0"/>
          <c:extLst>
            <c:ext xmlns:c16="http://schemas.microsoft.com/office/drawing/2014/chart" uri="{C3380CC4-5D6E-409C-BE32-E72D297353CC}">
              <c16:uniqueId val="{00000003-2D07-4395-8437-DADF297BD106}"/>
            </c:ext>
          </c:extLst>
        </c:ser>
        <c:dLbls>
          <c:showLegendKey val="0"/>
          <c:showVal val="0"/>
          <c:showCatName val="0"/>
          <c:showSerName val="0"/>
          <c:showPercent val="0"/>
          <c:showBubbleSize val="0"/>
        </c:dLbls>
        <c:smooth val="0"/>
        <c:axId val="200611328"/>
        <c:axId val="200612864"/>
        <c:extLst/>
      </c:lineChart>
      <c:catAx>
        <c:axId val="200611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2864"/>
        <c:crosses val="autoZero"/>
        <c:auto val="1"/>
        <c:lblAlgn val="ctr"/>
        <c:lblOffset val="100"/>
        <c:noMultiLvlLbl val="0"/>
      </c:catAx>
      <c:valAx>
        <c:axId val="20061286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1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graphs'!$S$23:$S$24</c:f>
          <c:strCache>
            <c:ptCount val="2"/>
            <c:pt idx="0">
              <c:v>LTISR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graphs'!$S$24</c:f>
              <c:strCache>
                <c:ptCount val="1"/>
                <c:pt idx="0">
                  <c:v>D50</c:v>
                </c:pt>
              </c:strCache>
            </c:strRef>
          </c:tx>
          <c:spPr>
            <a:ln w="28575" cap="rnd">
              <a:solidFill>
                <a:srgbClr val="FF0000"/>
              </a:solidFill>
              <a:prstDash val="dash"/>
              <a:round/>
            </a:ln>
            <a:effectLst/>
          </c:spPr>
          <c:marker>
            <c:symbol val="none"/>
          </c:marker>
          <c:cat>
            <c:numRef>
              <c:f>'Distribution (small) graphs'!$T$23:$W$23</c:f>
              <c:numCache>
                <c:formatCode>General</c:formatCode>
                <c:ptCount val="4"/>
                <c:pt idx="0">
                  <c:v>2016</c:v>
                </c:pt>
                <c:pt idx="1">
                  <c:v>2017</c:v>
                </c:pt>
                <c:pt idx="2">
                  <c:v>2018</c:v>
                </c:pt>
                <c:pt idx="3">
                  <c:v>2019</c:v>
                </c:pt>
              </c:numCache>
            </c:numRef>
          </c:cat>
          <c:val>
            <c:numRef>
              <c:f>'Distribution (small) graphs'!$T$24:$W$24</c:f>
              <c:numCache>
                <c:formatCode>0</c:formatCode>
                <c:ptCount val="4"/>
                <c:pt idx="0">
                  <c:v>36.363636363636367</c:v>
                </c:pt>
                <c:pt idx="1">
                  <c:v>214.28571428571428</c:v>
                </c:pt>
                <c:pt idx="2">
                  <c:v>216.66666666666666</c:v>
                </c:pt>
                <c:pt idx="3">
                  <c:v>56.843575418994419</c:v>
                </c:pt>
              </c:numCache>
            </c:numRef>
          </c:val>
          <c:smooth val="0"/>
          <c:extLst>
            <c:ext xmlns:c16="http://schemas.microsoft.com/office/drawing/2014/chart" uri="{C3380CC4-5D6E-409C-BE32-E72D297353CC}">
              <c16:uniqueId val="{00000000-F68A-4AFE-BD34-05BB627F9283}"/>
            </c:ext>
          </c:extLst>
        </c:ser>
        <c:ser>
          <c:idx val="1"/>
          <c:order val="1"/>
          <c:tx>
            <c:strRef>
              <c:f>'Distribution (small) graphs'!$S$25</c:f>
              <c:strCache>
                <c:ptCount val="1"/>
                <c:pt idx="0">
                  <c:v>Small-size distribution</c:v>
                </c:pt>
              </c:strCache>
            </c:strRef>
          </c:tx>
          <c:spPr>
            <a:ln w="28575" cap="rnd">
              <a:solidFill>
                <a:srgbClr val="953735"/>
              </a:solidFill>
              <a:prstDash val="dashDot"/>
              <a:round/>
            </a:ln>
            <a:effectLst/>
          </c:spPr>
          <c:marker>
            <c:symbol val="none"/>
          </c:marker>
          <c:cat>
            <c:numRef>
              <c:f>'Distribution (small) graphs'!$T$23:$W$23</c:f>
              <c:numCache>
                <c:formatCode>General</c:formatCode>
                <c:ptCount val="4"/>
                <c:pt idx="0">
                  <c:v>2016</c:v>
                </c:pt>
                <c:pt idx="1">
                  <c:v>2017</c:v>
                </c:pt>
                <c:pt idx="2">
                  <c:v>2018</c:v>
                </c:pt>
                <c:pt idx="3">
                  <c:v>2019</c:v>
                </c:pt>
              </c:numCache>
            </c:numRef>
          </c:cat>
          <c:val>
            <c:numRef>
              <c:f>'Distribution (small) graphs'!$T$25:$W$25</c:f>
              <c:numCache>
                <c:formatCode>0</c:formatCode>
                <c:ptCount val="4"/>
                <c:pt idx="0">
                  <c:v>18.234442836468901</c:v>
                </c:pt>
                <c:pt idx="1">
                  <c:v>98.133160926838798</c:v>
                </c:pt>
                <c:pt idx="2">
                  <c:v>70.323325635103899</c:v>
                </c:pt>
                <c:pt idx="3">
                  <c:v>32.005828071879549</c:v>
                </c:pt>
              </c:numCache>
            </c:numRef>
          </c:val>
          <c:smooth val="0"/>
          <c:extLst>
            <c:ext xmlns:c16="http://schemas.microsoft.com/office/drawing/2014/chart" uri="{C3380CC4-5D6E-409C-BE32-E72D297353CC}">
              <c16:uniqueId val="{00000001-F68A-4AFE-BD34-05BB627F9283}"/>
            </c:ext>
          </c:extLst>
        </c:ser>
        <c:ser>
          <c:idx val="2"/>
          <c:order val="2"/>
          <c:tx>
            <c:strRef>
              <c:f>'Distribution (small) graphs'!$S$26</c:f>
              <c:strCache>
                <c:ptCount val="1"/>
                <c:pt idx="0">
                  <c:v>Distribution Total</c:v>
                </c:pt>
              </c:strCache>
            </c:strRef>
          </c:tx>
          <c:spPr>
            <a:ln w="28575" cap="rnd">
              <a:solidFill>
                <a:srgbClr val="953735"/>
              </a:solidFill>
              <a:round/>
            </a:ln>
            <a:effectLst/>
          </c:spPr>
          <c:marker>
            <c:symbol val="none"/>
          </c:marker>
          <c:cat>
            <c:numRef>
              <c:f>'Distribution (small) graphs'!$T$23:$W$23</c:f>
              <c:numCache>
                <c:formatCode>General</c:formatCode>
                <c:ptCount val="4"/>
                <c:pt idx="0">
                  <c:v>2016</c:v>
                </c:pt>
                <c:pt idx="1">
                  <c:v>2017</c:v>
                </c:pt>
                <c:pt idx="2">
                  <c:v>2018</c:v>
                </c:pt>
                <c:pt idx="3">
                  <c:v>2019</c:v>
                </c:pt>
              </c:numCache>
            </c:numRef>
          </c:cat>
          <c:val>
            <c:numRef>
              <c:f>'Distribution (small) graphs'!$T$26:$W$26</c:f>
              <c:numCache>
                <c:formatCode>0</c:formatCode>
                <c:ptCount val="4"/>
                <c:pt idx="0">
                  <c:v>27.7407826632484</c:v>
                </c:pt>
                <c:pt idx="1">
                  <c:v>29.629854018537099</c:v>
                </c:pt>
                <c:pt idx="2">
                  <c:v>29.9076728831838</c:v>
                </c:pt>
                <c:pt idx="3">
                  <c:v>19.902582177379099</c:v>
                </c:pt>
              </c:numCache>
            </c:numRef>
          </c:val>
          <c:smooth val="0"/>
          <c:extLst>
            <c:ext xmlns:c16="http://schemas.microsoft.com/office/drawing/2014/chart" uri="{C3380CC4-5D6E-409C-BE32-E72D297353CC}">
              <c16:uniqueId val="{00000002-F68A-4AFE-BD34-05BB627F9283}"/>
            </c:ext>
          </c:extLst>
        </c:ser>
        <c:ser>
          <c:idx val="3"/>
          <c:order val="3"/>
          <c:tx>
            <c:strRef>
              <c:f>'Distribution (small) graphs'!$S$27</c:f>
              <c:strCache>
                <c:ptCount val="1"/>
                <c:pt idx="0">
                  <c:v>Industry Total</c:v>
                </c:pt>
              </c:strCache>
            </c:strRef>
          </c:tx>
          <c:spPr>
            <a:ln w="28575" cap="rnd">
              <a:solidFill>
                <a:schemeClr val="tx1"/>
              </a:solidFill>
              <a:round/>
            </a:ln>
            <a:effectLst/>
          </c:spPr>
          <c:marker>
            <c:symbol val="none"/>
          </c:marker>
          <c:cat>
            <c:numRef>
              <c:f>'Distribution (small) graphs'!$T$23:$W$23</c:f>
              <c:numCache>
                <c:formatCode>General</c:formatCode>
                <c:ptCount val="4"/>
                <c:pt idx="0">
                  <c:v>2016</c:v>
                </c:pt>
                <c:pt idx="1">
                  <c:v>2017</c:v>
                </c:pt>
                <c:pt idx="2">
                  <c:v>2018</c:v>
                </c:pt>
                <c:pt idx="3">
                  <c:v>2019</c:v>
                </c:pt>
              </c:numCache>
            </c:numRef>
          </c:cat>
          <c:val>
            <c:numRef>
              <c:f>'Distribution (small) graphs'!$T$27:$W$27</c:f>
              <c:numCache>
                <c:formatCode>0</c:formatCode>
                <c:ptCount val="4"/>
                <c:pt idx="0">
                  <c:v>16.135084715515799</c:v>
                </c:pt>
                <c:pt idx="1">
                  <c:v>15.8147139986242</c:v>
                </c:pt>
                <c:pt idx="2">
                  <c:v>15.1926394338332</c:v>
                </c:pt>
                <c:pt idx="3">
                  <c:v>15.223079402922412</c:v>
                </c:pt>
              </c:numCache>
            </c:numRef>
          </c:val>
          <c:smooth val="0"/>
          <c:extLst>
            <c:ext xmlns:c16="http://schemas.microsoft.com/office/drawing/2014/chart" uri="{C3380CC4-5D6E-409C-BE32-E72D297353CC}">
              <c16:uniqueId val="{00000003-F68A-4AFE-BD34-05BB627F9283}"/>
            </c:ext>
          </c:extLst>
        </c:ser>
        <c:dLbls>
          <c:showLegendKey val="0"/>
          <c:showVal val="0"/>
          <c:showCatName val="0"/>
          <c:showSerName val="0"/>
          <c:showPercent val="0"/>
          <c:showBubbleSize val="0"/>
        </c:dLbls>
        <c:smooth val="0"/>
        <c:axId val="200671616"/>
        <c:axId val="200673152"/>
      </c:lineChart>
      <c:catAx>
        <c:axId val="200671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3152"/>
        <c:crosses val="autoZero"/>
        <c:auto val="1"/>
        <c:lblAlgn val="ctr"/>
        <c:lblOffset val="100"/>
        <c:noMultiLvlLbl val="0"/>
      </c:catAx>
      <c:valAx>
        <c:axId val="2006731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1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graphs'!$B$23:$B$24</c:f>
          <c:strCache>
            <c:ptCount val="2"/>
            <c:pt idx="0">
              <c:v>TRIFR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graphs'!$B$24:$C$24</c:f>
              <c:strCache>
                <c:ptCount val="2"/>
                <c:pt idx="0">
                  <c:v>D50</c:v>
                </c:pt>
              </c:strCache>
            </c:strRef>
          </c:tx>
          <c:spPr>
            <a:ln w="28575" cap="rnd">
              <a:solidFill>
                <a:srgbClr val="FF0000"/>
              </a:solidFill>
              <a:prstDash val="dash"/>
              <a:round/>
            </a:ln>
            <a:effectLst/>
          </c:spPr>
          <c:marker>
            <c:symbol val="none"/>
          </c:marker>
          <c:cat>
            <c:numRef>
              <c:f>'Distribution (small) graphs'!$D$23:$G$23</c:f>
              <c:numCache>
                <c:formatCode>General</c:formatCode>
                <c:ptCount val="4"/>
                <c:pt idx="0">
                  <c:v>2016</c:v>
                </c:pt>
                <c:pt idx="1">
                  <c:v>2017</c:v>
                </c:pt>
                <c:pt idx="2">
                  <c:v>2018</c:v>
                </c:pt>
                <c:pt idx="3">
                  <c:v>2019</c:v>
                </c:pt>
              </c:numCache>
            </c:numRef>
          </c:cat>
          <c:val>
            <c:numRef>
              <c:f>'Distribution (small) graphs'!$D$24:$G$24</c:f>
              <c:numCache>
                <c:formatCode>0.0</c:formatCode>
                <c:ptCount val="4"/>
                <c:pt idx="0">
                  <c:v>14.545454545454545</c:v>
                </c:pt>
                <c:pt idx="1">
                  <c:v>8.9285714285714288</c:v>
                </c:pt>
                <c:pt idx="2">
                  <c:v>13.333333333333334</c:v>
                </c:pt>
                <c:pt idx="3">
                  <c:v>8.3798882681564244</c:v>
                </c:pt>
              </c:numCache>
            </c:numRef>
          </c:val>
          <c:smooth val="0"/>
          <c:extLst>
            <c:ext xmlns:c16="http://schemas.microsoft.com/office/drawing/2014/chart" uri="{C3380CC4-5D6E-409C-BE32-E72D297353CC}">
              <c16:uniqueId val="{00000000-4A65-4305-A74F-1318A9F11B9C}"/>
            </c:ext>
          </c:extLst>
        </c:ser>
        <c:ser>
          <c:idx val="1"/>
          <c:order val="1"/>
          <c:tx>
            <c:strRef>
              <c:f>'Distribution (small) graphs'!$B$25:$C$25</c:f>
              <c:strCache>
                <c:ptCount val="2"/>
                <c:pt idx="0">
                  <c:v>Small-size distribution</c:v>
                </c:pt>
              </c:strCache>
            </c:strRef>
          </c:tx>
          <c:spPr>
            <a:ln w="28575" cap="rnd">
              <a:solidFill>
                <a:srgbClr val="953735"/>
              </a:solidFill>
              <a:prstDash val="dashDot"/>
              <a:round/>
            </a:ln>
            <a:effectLst/>
          </c:spPr>
          <c:marker>
            <c:symbol val="none"/>
          </c:marker>
          <c:cat>
            <c:numRef>
              <c:f>'Distribution (small) graphs'!$D$23:$G$23</c:f>
              <c:numCache>
                <c:formatCode>General</c:formatCode>
                <c:ptCount val="4"/>
                <c:pt idx="0">
                  <c:v>2016</c:v>
                </c:pt>
                <c:pt idx="1">
                  <c:v>2017</c:v>
                </c:pt>
                <c:pt idx="2">
                  <c:v>2018</c:v>
                </c:pt>
                <c:pt idx="3">
                  <c:v>2019</c:v>
                </c:pt>
              </c:numCache>
            </c:numRef>
          </c:cat>
          <c:val>
            <c:numRef>
              <c:f>'Distribution (small) graphs'!$D$25:$G$25</c:f>
              <c:numCache>
                <c:formatCode>0.0</c:formatCode>
                <c:ptCount val="4"/>
                <c:pt idx="0">
                  <c:v>6.9464544138929103</c:v>
                </c:pt>
                <c:pt idx="1">
                  <c:v>5.3107357678053999</c:v>
                </c:pt>
                <c:pt idx="2">
                  <c:v>6.0046189376443397</c:v>
                </c:pt>
                <c:pt idx="3">
                  <c:v>4.2091630241217421</c:v>
                </c:pt>
              </c:numCache>
            </c:numRef>
          </c:val>
          <c:smooth val="0"/>
          <c:extLst>
            <c:ext xmlns:c16="http://schemas.microsoft.com/office/drawing/2014/chart" uri="{C3380CC4-5D6E-409C-BE32-E72D297353CC}">
              <c16:uniqueId val="{00000001-4A65-4305-A74F-1318A9F11B9C}"/>
            </c:ext>
          </c:extLst>
        </c:ser>
        <c:ser>
          <c:idx val="2"/>
          <c:order val="2"/>
          <c:tx>
            <c:strRef>
              <c:f>'Distribution (small) graphs'!$B$26:$C$26</c:f>
              <c:strCache>
                <c:ptCount val="2"/>
                <c:pt idx="0">
                  <c:v>Distribution Total</c:v>
                </c:pt>
              </c:strCache>
            </c:strRef>
          </c:tx>
          <c:spPr>
            <a:ln w="28575" cap="rnd">
              <a:solidFill>
                <a:srgbClr val="953735"/>
              </a:solidFill>
              <a:round/>
            </a:ln>
            <a:effectLst/>
          </c:spPr>
          <c:marker>
            <c:symbol val="none"/>
          </c:marker>
          <c:cat>
            <c:numRef>
              <c:f>'Distribution (small) graphs'!$D$23:$G$23</c:f>
              <c:numCache>
                <c:formatCode>General</c:formatCode>
                <c:ptCount val="4"/>
                <c:pt idx="0">
                  <c:v>2016</c:v>
                </c:pt>
                <c:pt idx="1">
                  <c:v>2017</c:v>
                </c:pt>
                <c:pt idx="2">
                  <c:v>2018</c:v>
                </c:pt>
                <c:pt idx="3">
                  <c:v>2019</c:v>
                </c:pt>
              </c:numCache>
            </c:numRef>
          </c:cat>
          <c:val>
            <c:numRef>
              <c:f>'Distribution (small) graphs'!$D$26:$G$26</c:f>
              <c:numCache>
                <c:formatCode>0.0</c:formatCode>
                <c:ptCount val="4"/>
                <c:pt idx="0">
                  <c:v>4.0364076352839202</c:v>
                </c:pt>
                <c:pt idx="1">
                  <c:v>3.4836377887609098</c:v>
                </c:pt>
                <c:pt idx="2">
                  <c:v>4.4190756766709596</c:v>
                </c:pt>
                <c:pt idx="3">
                  <c:v>3.3581920220248995</c:v>
                </c:pt>
              </c:numCache>
            </c:numRef>
          </c:val>
          <c:smooth val="0"/>
          <c:extLst>
            <c:ext xmlns:c16="http://schemas.microsoft.com/office/drawing/2014/chart" uri="{C3380CC4-5D6E-409C-BE32-E72D297353CC}">
              <c16:uniqueId val="{00000002-4A65-4305-A74F-1318A9F11B9C}"/>
            </c:ext>
          </c:extLst>
        </c:ser>
        <c:ser>
          <c:idx val="3"/>
          <c:order val="3"/>
          <c:tx>
            <c:strRef>
              <c:f>'Distribution (small) graphs'!$B$27:$C$27</c:f>
              <c:strCache>
                <c:ptCount val="2"/>
                <c:pt idx="0">
                  <c:v>Industry Total</c:v>
                </c:pt>
              </c:strCache>
            </c:strRef>
          </c:tx>
          <c:spPr>
            <a:ln w="28575" cap="rnd">
              <a:solidFill>
                <a:sysClr val="windowText" lastClr="000000"/>
              </a:solidFill>
              <a:round/>
            </a:ln>
            <a:effectLst/>
          </c:spPr>
          <c:marker>
            <c:symbol val="none"/>
          </c:marker>
          <c:cat>
            <c:numRef>
              <c:f>'Distribution (small) graphs'!$D$23:$G$23</c:f>
              <c:numCache>
                <c:formatCode>General</c:formatCode>
                <c:ptCount val="4"/>
                <c:pt idx="0">
                  <c:v>2016</c:v>
                </c:pt>
                <c:pt idx="1">
                  <c:v>2017</c:v>
                </c:pt>
                <c:pt idx="2">
                  <c:v>2018</c:v>
                </c:pt>
                <c:pt idx="3">
                  <c:v>2019</c:v>
                </c:pt>
              </c:numCache>
            </c:numRef>
          </c:cat>
          <c:val>
            <c:numRef>
              <c:f>'Distribution (small) graphs'!$D$27:$G$27</c:f>
              <c:numCache>
                <c:formatCode>0.0</c:formatCode>
                <c:ptCount val="4"/>
                <c:pt idx="0">
                  <c:v>2.5277511926210701</c:v>
                </c:pt>
                <c:pt idx="1">
                  <c:v>2.24098182196387</c:v>
                </c:pt>
                <c:pt idx="2">
                  <c:v>2.6935977326668001</c:v>
                </c:pt>
                <c:pt idx="3">
                  <c:v>2.2341677725047422</c:v>
                </c:pt>
              </c:numCache>
            </c:numRef>
          </c:val>
          <c:smooth val="0"/>
          <c:extLst>
            <c:ext xmlns:c16="http://schemas.microsoft.com/office/drawing/2014/chart" uri="{C3380CC4-5D6E-409C-BE32-E72D297353CC}">
              <c16:uniqueId val="{00000003-4A65-4305-A74F-1318A9F11B9C}"/>
            </c:ext>
          </c:extLst>
        </c:ser>
        <c:dLbls>
          <c:showLegendKey val="0"/>
          <c:showVal val="0"/>
          <c:showCatName val="0"/>
          <c:showSerName val="0"/>
          <c:showPercent val="0"/>
          <c:showBubbleSize val="0"/>
        </c:dLbls>
        <c:smooth val="0"/>
        <c:axId val="200715264"/>
        <c:axId val="200737536"/>
        <c:extLst/>
      </c:lineChart>
      <c:catAx>
        <c:axId val="20071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37536"/>
        <c:crosses val="autoZero"/>
        <c:auto val="1"/>
        <c:lblAlgn val="ctr"/>
        <c:lblOffset val="100"/>
        <c:noMultiLvlLbl val="0"/>
      </c:catAx>
      <c:valAx>
        <c:axId val="200737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1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graphs'!$K$21:$K$22</c:f>
          <c:strCache>
            <c:ptCount val="2"/>
            <c:pt idx="0">
              <c:v>LTIFR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graphs'!$K$22</c:f>
              <c:strCache>
                <c:ptCount val="1"/>
                <c:pt idx="0">
                  <c:v>D55</c:v>
                </c:pt>
              </c:strCache>
            </c:strRef>
          </c:tx>
          <c:spPr>
            <a:ln w="28575" cap="rnd">
              <a:solidFill>
                <a:srgbClr val="FF0000"/>
              </a:solidFill>
              <a:prstDash val="dash"/>
              <a:round/>
            </a:ln>
            <a:effectLst/>
          </c:spPr>
          <c:marker>
            <c:symbol val="none"/>
          </c:marker>
          <c:cat>
            <c:numRef>
              <c:f>'Distribution (medium) graphs'!$L$21:$O$21</c:f>
              <c:numCache>
                <c:formatCode>General</c:formatCode>
                <c:ptCount val="4"/>
                <c:pt idx="0">
                  <c:v>2016</c:v>
                </c:pt>
                <c:pt idx="1">
                  <c:v>2017</c:v>
                </c:pt>
                <c:pt idx="2">
                  <c:v>2018</c:v>
                </c:pt>
                <c:pt idx="3">
                  <c:v>2019</c:v>
                </c:pt>
              </c:numCache>
            </c:numRef>
          </c:cat>
          <c:val>
            <c:numRef>
              <c:f>'Distribution (medium) graphs'!$L$22:$O$22</c:f>
              <c:numCache>
                <c:formatCode>0.0</c:formatCode>
                <c:ptCount val="4"/>
                <c:pt idx="0">
                  <c:v>0.76335877862595425</c:v>
                </c:pt>
                <c:pt idx="1">
                  <c:v>1.5037593984962405</c:v>
                </c:pt>
                <c:pt idx="2">
                  <c:v>2.2727272727272729</c:v>
                </c:pt>
                <c:pt idx="3">
                  <c:v>1.5267175572519085</c:v>
                </c:pt>
              </c:numCache>
            </c:numRef>
          </c:val>
          <c:smooth val="0"/>
          <c:extLst>
            <c:ext xmlns:c16="http://schemas.microsoft.com/office/drawing/2014/chart" uri="{C3380CC4-5D6E-409C-BE32-E72D297353CC}">
              <c16:uniqueId val="{00000000-B7F5-46E1-825E-AB9EFE04EF24}"/>
            </c:ext>
          </c:extLst>
        </c:ser>
        <c:ser>
          <c:idx val="1"/>
          <c:order val="1"/>
          <c:tx>
            <c:strRef>
              <c:f>'Distribution (medium) graphs'!$K$23</c:f>
              <c:strCache>
                <c:ptCount val="1"/>
                <c:pt idx="0">
                  <c:v>Medium-size distribution</c:v>
                </c:pt>
              </c:strCache>
            </c:strRef>
          </c:tx>
          <c:spPr>
            <a:ln w="28575" cap="rnd">
              <a:solidFill>
                <a:srgbClr val="953735"/>
              </a:solidFill>
              <a:prstDash val="dashDot"/>
              <a:round/>
            </a:ln>
            <a:effectLst/>
          </c:spPr>
          <c:marker>
            <c:symbol val="none"/>
          </c:marker>
          <c:cat>
            <c:numRef>
              <c:f>'Distribution (medium) graphs'!$L$21:$O$21</c:f>
              <c:numCache>
                <c:formatCode>General</c:formatCode>
                <c:ptCount val="4"/>
                <c:pt idx="0">
                  <c:v>2016</c:v>
                </c:pt>
                <c:pt idx="1">
                  <c:v>2017</c:v>
                </c:pt>
                <c:pt idx="2">
                  <c:v>2018</c:v>
                </c:pt>
                <c:pt idx="3">
                  <c:v>2019</c:v>
                </c:pt>
              </c:numCache>
            </c:numRef>
          </c:cat>
          <c:val>
            <c:numRef>
              <c:f>'Distribution (medium) graphs'!$L$23:$O$23</c:f>
              <c:numCache>
                <c:formatCode>0.0</c:formatCode>
                <c:ptCount val="4"/>
                <c:pt idx="0">
                  <c:v>2.2648046299951998</c:v>
                </c:pt>
                <c:pt idx="1">
                  <c:v>2.4613623354321699</c:v>
                </c:pt>
                <c:pt idx="2">
                  <c:v>1.9366197183098599</c:v>
                </c:pt>
                <c:pt idx="3">
                  <c:v>1.6727272727272726</c:v>
                </c:pt>
              </c:numCache>
            </c:numRef>
          </c:val>
          <c:smooth val="0"/>
          <c:extLst>
            <c:ext xmlns:c16="http://schemas.microsoft.com/office/drawing/2014/chart" uri="{C3380CC4-5D6E-409C-BE32-E72D297353CC}">
              <c16:uniqueId val="{00000001-B7F5-46E1-825E-AB9EFE04EF24}"/>
            </c:ext>
          </c:extLst>
        </c:ser>
        <c:ser>
          <c:idx val="2"/>
          <c:order val="2"/>
          <c:tx>
            <c:strRef>
              <c:f>'Distribution (medium) graphs'!$K$24</c:f>
              <c:strCache>
                <c:ptCount val="1"/>
                <c:pt idx="0">
                  <c:v>Distribution Total</c:v>
                </c:pt>
              </c:strCache>
            </c:strRef>
          </c:tx>
          <c:spPr>
            <a:ln w="28575" cap="rnd">
              <a:solidFill>
                <a:srgbClr val="953735"/>
              </a:solidFill>
              <a:round/>
            </a:ln>
            <a:effectLst/>
          </c:spPr>
          <c:marker>
            <c:symbol val="none"/>
          </c:marker>
          <c:cat>
            <c:numRef>
              <c:f>'Distribution (medium) graphs'!$L$21:$O$21</c:f>
              <c:numCache>
                <c:formatCode>General</c:formatCode>
                <c:ptCount val="4"/>
                <c:pt idx="0">
                  <c:v>2016</c:v>
                </c:pt>
                <c:pt idx="1">
                  <c:v>2017</c:v>
                </c:pt>
                <c:pt idx="2">
                  <c:v>2018</c:v>
                </c:pt>
                <c:pt idx="3">
                  <c:v>2019</c:v>
                </c:pt>
              </c:numCache>
            </c:numRef>
          </c:cat>
          <c:val>
            <c:numRef>
              <c:f>'Distribution (medium) graphs'!$L$24:$O$24</c:f>
              <c:numCache>
                <c:formatCode>0.0</c:formatCode>
                <c:ptCount val="4"/>
                <c:pt idx="0">
                  <c:v>1.4470140579319699</c:v>
                </c:pt>
                <c:pt idx="1">
                  <c:v>1.70395326624175</c:v>
                </c:pt>
                <c:pt idx="2">
                  <c:v>1.63084935686666</c:v>
                </c:pt>
                <c:pt idx="3">
                  <c:v>1.3160482248475955</c:v>
                </c:pt>
              </c:numCache>
            </c:numRef>
          </c:val>
          <c:smooth val="0"/>
          <c:extLst>
            <c:ext xmlns:c16="http://schemas.microsoft.com/office/drawing/2014/chart" uri="{C3380CC4-5D6E-409C-BE32-E72D297353CC}">
              <c16:uniqueId val="{00000002-B7F5-46E1-825E-AB9EFE04EF24}"/>
            </c:ext>
          </c:extLst>
        </c:ser>
        <c:ser>
          <c:idx val="3"/>
          <c:order val="3"/>
          <c:tx>
            <c:strRef>
              <c:f>'Distribution (medium) graphs'!$K$25</c:f>
              <c:strCache>
                <c:ptCount val="1"/>
                <c:pt idx="0">
                  <c:v>Industry Total</c:v>
                </c:pt>
              </c:strCache>
            </c:strRef>
          </c:tx>
          <c:spPr>
            <a:ln w="28575" cap="rnd">
              <a:solidFill>
                <a:sysClr val="windowText" lastClr="000000"/>
              </a:solidFill>
              <a:round/>
            </a:ln>
            <a:effectLst/>
          </c:spPr>
          <c:marker>
            <c:symbol val="none"/>
          </c:marker>
          <c:cat>
            <c:numRef>
              <c:f>'Distribution (medium) graphs'!$L$21:$O$21</c:f>
              <c:numCache>
                <c:formatCode>General</c:formatCode>
                <c:ptCount val="4"/>
                <c:pt idx="0">
                  <c:v>2016</c:v>
                </c:pt>
                <c:pt idx="1">
                  <c:v>2017</c:v>
                </c:pt>
                <c:pt idx="2">
                  <c:v>2018</c:v>
                </c:pt>
                <c:pt idx="3">
                  <c:v>2019</c:v>
                </c:pt>
              </c:numCache>
            </c:numRef>
          </c:cat>
          <c:val>
            <c:numRef>
              <c:f>'Distribution (medium) graphs'!$L$25:$O$25</c:f>
              <c:numCache>
                <c:formatCode>0.0</c:formatCode>
                <c:ptCount val="4"/>
                <c:pt idx="0">
                  <c:v>0.85833295948815203</c:v>
                </c:pt>
                <c:pt idx="1">
                  <c:v>0.94000915350833403</c:v>
                </c:pt>
                <c:pt idx="2">
                  <c:v>1.0175813656741199</c:v>
                </c:pt>
                <c:pt idx="3">
                  <c:v>0.93715091128554617</c:v>
                </c:pt>
              </c:numCache>
            </c:numRef>
          </c:val>
          <c:smooth val="0"/>
          <c:extLst>
            <c:ext xmlns:c16="http://schemas.microsoft.com/office/drawing/2014/chart" uri="{C3380CC4-5D6E-409C-BE32-E72D297353CC}">
              <c16:uniqueId val="{00000003-B7F5-46E1-825E-AB9EFE04EF24}"/>
            </c:ext>
          </c:extLst>
        </c:ser>
        <c:dLbls>
          <c:showLegendKey val="0"/>
          <c:showVal val="0"/>
          <c:showCatName val="0"/>
          <c:showSerName val="0"/>
          <c:showPercent val="0"/>
          <c:showBubbleSize val="0"/>
        </c:dLbls>
        <c:smooth val="0"/>
        <c:axId val="198777088"/>
        <c:axId val="198799360"/>
      </c:lineChart>
      <c:catAx>
        <c:axId val="198777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99360"/>
        <c:crosses val="autoZero"/>
        <c:auto val="1"/>
        <c:lblAlgn val="ctr"/>
        <c:lblOffset val="100"/>
        <c:noMultiLvlLbl val="0"/>
      </c:catAx>
      <c:valAx>
        <c:axId val="1987993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770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graphs'!$S$21:$S$22</c:f>
          <c:strCache>
            <c:ptCount val="2"/>
            <c:pt idx="0">
              <c:v>LTISR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graphs'!$S$22</c:f>
              <c:strCache>
                <c:ptCount val="1"/>
                <c:pt idx="0">
                  <c:v>D55</c:v>
                </c:pt>
              </c:strCache>
            </c:strRef>
          </c:tx>
          <c:spPr>
            <a:ln w="28575" cap="rnd">
              <a:solidFill>
                <a:srgbClr val="FF0000"/>
              </a:solidFill>
              <a:prstDash val="dash"/>
              <a:round/>
            </a:ln>
            <a:effectLst/>
          </c:spPr>
          <c:marker>
            <c:symbol val="none"/>
          </c:marker>
          <c:cat>
            <c:numRef>
              <c:f>'Distribution (medium) graphs'!$T$21:$W$21</c:f>
              <c:numCache>
                <c:formatCode>General</c:formatCode>
                <c:ptCount val="4"/>
                <c:pt idx="0">
                  <c:v>2016</c:v>
                </c:pt>
                <c:pt idx="1">
                  <c:v>2017</c:v>
                </c:pt>
                <c:pt idx="2">
                  <c:v>2018</c:v>
                </c:pt>
                <c:pt idx="3">
                  <c:v>2019</c:v>
                </c:pt>
              </c:numCache>
            </c:numRef>
          </c:cat>
          <c:val>
            <c:numRef>
              <c:f>'Distribution (medium) graphs'!$T$22:$W$22</c:f>
              <c:numCache>
                <c:formatCode>0</c:formatCode>
                <c:ptCount val="4"/>
                <c:pt idx="0">
                  <c:v>21.374045801526716</c:v>
                </c:pt>
                <c:pt idx="1">
                  <c:v>48.872180451127818</c:v>
                </c:pt>
                <c:pt idx="2">
                  <c:v>20.454545454545457</c:v>
                </c:pt>
                <c:pt idx="3">
                  <c:v>3.8167938931297711</c:v>
                </c:pt>
              </c:numCache>
            </c:numRef>
          </c:val>
          <c:smooth val="0"/>
          <c:extLst>
            <c:ext xmlns:c16="http://schemas.microsoft.com/office/drawing/2014/chart" uri="{C3380CC4-5D6E-409C-BE32-E72D297353CC}">
              <c16:uniqueId val="{00000000-40F1-42E5-9998-54D7AB0CE04A}"/>
            </c:ext>
          </c:extLst>
        </c:ser>
        <c:ser>
          <c:idx val="1"/>
          <c:order val="1"/>
          <c:tx>
            <c:strRef>
              <c:f>'Distribution (medium) graphs'!$S$23</c:f>
              <c:strCache>
                <c:ptCount val="1"/>
                <c:pt idx="0">
                  <c:v>Medium-size distribution</c:v>
                </c:pt>
              </c:strCache>
            </c:strRef>
          </c:tx>
          <c:spPr>
            <a:ln w="28575" cap="rnd">
              <a:solidFill>
                <a:srgbClr val="953735"/>
              </a:solidFill>
              <a:prstDash val="dashDot"/>
              <a:round/>
            </a:ln>
            <a:effectLst/>
          </c:spPr>
          <c:marker>
            <c:symbol val="none"/>
          </c:marker>
          <c:cat>
            <c:numRef>
              <c:f>'Distribution (medium) graphs'!$T$21:$W$21</c:f>
              <c:numCache>
                <c:formatCode>General</c:formatCode>
                <c:ptCount val="4"/>
                <c:pt idx="0">
                  <c:v>2016</c:v>
                </c:pt>
                <c:pt idx="1">
                  <c:v>2017</c:v>
                </c:pt>
                <c:pt idx="2">
                  <c:v>2018</c:v>
                </c:pt>
                <c:pt idx="3">
                  <c:v>2019</c:v>
                </c:pt>
              </c:numCache>
            </c:numRef>
          </c:cat>
          <c:val>
            <c:numRef>
              <c:f>'Distribution (medium) graphs'!$T$23:$W$23</c:f>
              <c:numCache>
                <c:formatCode>0</c:formatCode>
                <c:ptCount val="4"/>
                <c:pt idx="0">
                  <c:v>32.625428859119999</c:v>
                </c:pt>
                <c:pt idx="1">
                  <c:v>30.223239839725199</c:v>
                </c:pt>
                <c:pt idx="2">
                  <c:v>50.176056338028197</c:v>
                </c:pt>
                <c:pt idx="3">
                  <c:v>24.436363636363637</c:v>
                </c:pt>
              </c:numCache>
            </c:numRef>
          </c:val>
          <c:smooth val="0"/>
          <c:extLst>
            <c:ext xmlns:c16="http://schemas.microsoft.com/office/drawing/2014/chart" uri="{C3380CC4-5D6E-409C-BE32-E72D297353CC}">
              <c16:uniqueId val="{00000001-40F1-42E5-9998-54D7AB0CE04A}"/>
            </c:ext>
          </c:extLst>
        </c:ser>
        <c:ser>
          <c:idx val="2"/>
          <c:order val="2"/>
          <c:tx>
            <c:strRef>
              <c:f>'Distribution (medium) graphs'!$S$24</c:f>
              <c:strCache>
                <c:ptCount val="1"/>
                <c:pt idx="0">
                  <c:v>Distribution Total</c:v>
                </c:pt>
              </c:strCache>
            </c:strRef>
          </c:tx>
          <c:spPr>
            <a:ln w="28575" cap="rnd">
              <a:solidFill>
                <a:srgbClr val="953735"/>
              </a:solidFill>
              <a:round/>
            </a:ln>
            <a:effectLst/>
          </c:spPr>
          <c:marker>
            <c:symbol val="none"/>
          </c:marker>
          <c:cat>
            <c:numRef>
              <c:f>'Distribution (medium) graphs'!$T$21:$W$21</c:f>
              <c:numCache>
                <c:formatCode>General</c:formatCode>
                <c:ptCount val="4"/>
                <c:pt idx="0">
                  <c:v>2016</c:v>
                </c:pt>
                <c:pt idx="1">
                  <c:v>2017</c:v>
                </c:pt>
                <c:pt idx="2">
                  <c:v>2018</c:v>
                </c:pt>
                <c:pt idx="3">
                  <c:v>2019</c:v>
                </c:pt>
              </c:numCache>
            </c:numRef>
          </c:cat>
          <c:val>
            <c:numRef>
              <c:f>'Distribution (medium) graphs'!$T$24:$W$24</c:f>
              <c:numCache>
                <c:formatCode>0</c:formatCode>
                <c:ptCount val="4"/>
                <c:pt idx="0">
                  <c:v>27.7407826632484</c:v>
                </c:pt>
                <c:pt idx="1">
                  <c:v>29.629854018537099</c:v>
                </c:pt>
                <c:pt idx="2">
                  <c:v>29.9076728831838</c:v>
                </c:pt>
                <c:pt idx="3">
                  <c:v>19.902582177379099</c:v>
                </c:pt>
              </c:numCache>
            </c:numRef>
          </c:val>
          <c:smooth val="0"/>
          <c:extLst>
            <c:ext xmlns:c16="http://schemas.microsoft.com/office/drawing/2014/chart" uri="{C3380CC4-5D6E-409C-BE32-E72D297353CC}">
              <c16:uniqueId val="{00000002-40F1-42E5-9998-54D7AB0CE04A}"/>
            </c:ext>
          </c:extLst>
        </c:ser>
        <c:ser>
          <c:idx val="3"/>
          <c:order val="3"/>
          <c:tx>
            <c:strRef>
              <c:f>'Distribution (medium) graphs'!$S$25</c:f>
              <c:strCache>
                <c:ptCount val="1"/>
                <c:pt idx="0">
                  <c:v>Industry Total</c:v>
                </c:pt>
              </c:strCache>
            </c:strRef>
          </c:tx>
          <c:spPr>
            <a:ln w="28575" cap="rnd">
              <a:solidFill>
                <a:schemeClr val="tx1"/>
              </a:solidFill>
              <a:round/>
            </a:ln>
            <a:effectLst/>
          </c:spPr>
          <c:marker>
            <c:symbol val="none"/>
          </c:marker>
          <c:cat>
            <c:numRef>
              <c:f>'Distribution (medium) graphs'!$T$21:$W$21</c:f>
              <c:numCache>
                <c:formatCode>General</c:formatCode>
                <c:ptCount val="4"/>
                <c:pt idx="0">
                  <c:v>2016</c:v>
                </c:pt>
                <c:pt idx="1">
                  <c:v>2017</c:v>
                </c:pt>
                <c:pt idx="2">
                  <c:v>2018</c:v>
                </c:pt>
                <c:pt idx="3">
                  <c:v>2019</c:v>
                </c:pt>
              </c:numCache>
            </c:numRef>
          </c:cat>
          <c:val>
            <c:numRef>
              <c:f>'Distribution (medium) graphs'!$T$25:$W$25</c:f>
              <c:numCache>
                <c:formatCode>0</c:formatCode>
                <c:ptCount val="4"/>
                <c:pt idx="0">
                  <c:v>16.135084715515799</c:v>
                </c:pt>
                <c:pt idx="1">
                  <c:v>15.8147139986242</c:v>
                </c:pt>
                <c:pt idx="2">
                  <c:v>15.1926394338332</c:v>
                </c:pt>
                <c:pt idx="3">
                  <c:v>15.223079402922412</c:v>
                </c:pt>
              </c:numCache>
            </c:numRef>
          </c:val>
          <c:smooth val="0"/>
          <c:extLst>
            <c:ext xmlns:c16="http://schemas.microsoft.com/office/drawing/2014/chart" uri="{C3380CC4-5D6E-409C-BE32-E72D297353CC}">
              <c16:uniqueId val="{00000003-40F1-42E5-9998-54D7AB0CE04A}"/>
            </c:ext>
          </c:extLst>
        </c:ser>
        <c:dLbls>
          <c:showLegendKey val="0"/>
          <c:showVal val="0"/>
          <c:showCatName val="0"/>
          <c:showSerName val="0"/>
          <c:showPercent val="0"/>
          <c:showBubbleSize val="0"/>
        </c:dLbls>
        <c:smooth val="0"/>
        <c:axId val="198829184"/>
        <c:axId val="198830720"/>
      </c:lineChart>
      <c:catAx>
        <c:axId val="19882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30720"/>
        <c:crosses val="autoZero"/>
        <c:auto val="1"/>
        <c:lblAlgn val="ctr"/>
        <c:lblOffset val="100"/>
        <c:noMultiLvlLbl val="0"/>
      </c:catAx>
      <c:valAx>
        <c:axId val="1988307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2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graphs'!$C$21:$C$22</c:f>
          <c:strCache>
            <c:ptCount val="2"/>
            <c:pt idx="0">
              <c:v>TRIFR Respondent</c:v>
            </c:pt>
            <c:pt idx="1">
              <c:v>D105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graphs'!$C$22</c:f>
              <c:strCache>
                <c:ptCount val="1"/>
                <c:pt idx="0">
                  <c:v>D105</c:v>
                </c:pt>
              </c:strCache>
            </c:strRef>
          </c:tx>
          <c:spPr>
            <a:ln w="28575" cap="rnd">
              <a:solidFill>
                <a:srgbClr val="FF0000"/>
              </a:solidFill>
              <a:prstDash val="dash"/>
              <a:round/>
            </a:ln>
            <a:effectLst/>
          </c:spPr>
          <c:marker>
            <c:symbol val="none"/>
          </c:marker>
          <c:cat>
            <c:numRef>
              <c:f>'Distribution (medium) graphs'!$D$21:$G$21</c:f>
              <c:numCache>
                <c:formatCode>General</c:formatCode>
                <c:ptCount val="4"/>
                <c:pt idx="0">
                  <c:v>2016</c:v>
                </c:pt>
                <c:pt idx="1">
                  <c:v>2017</c:v>
                </c:pt>
                <c:pt idx="2">
                  <c:v>2018</c:v>
                </c:pt>
                <c:pt idx="3">
                  <c:v>2019</c:v>
                </c:pt>
              </c:numCache>
            </c:numRef>
          </c:cat>
          <c:val>
            <c:numRef>
              <c:f>'Distribution (medium) graphs'!$D$22:$G$22</c:f>
              <c:numCache>
                <c:formatCode>0.0</c:formatCode>
                <c:ptCount val="4"/>
                <c:pt idx="0">
                  <c:v>3.2181762595137338</c:v>
                </c:pt>
                <c:pt idx="1">
                  <c:v>0</c:v>
                </c:pt>
                <c:pt idx="2">
                  <c:v>3.8759689922480618</c:v>
                </c:pt>
                <c:pt idx="3">
                  <c:v>0</c:v>
                </c:pt>
              </c:numCache>
            </c:numRef>
          </c:val>
          <c:smooth val="0"/>
          <c:extLst>
            <c:ext xmlns:c16="http://schemas.microsoft.com/office/drawing/2014/chart" uri="{C3380CC4-5D6E-409C-BE32-E72D297353CC}">
              <c16:uniqueId val="{00000000-EFFE-457F-9C93-551CA78AD560}"/>
            </c:ext>
          </c:extLst>
        </c:ser>
        <c:ser>
          <c:idx val="1"/>
          <c:order val="1"/>
          <c:tx>
            <c:strRef>
              <c:f>'Distribution (medium) graphs'!$C$23</c:f>
              <c:strCache>
                <c:ptCount val="1"/>
                <c:pt idx="0">
                  <c:v>Medium-size distribution</c:v>
                </c:pt>
              </c:strCache>
            </c:strRef>
          </c:tx>
          <c:spPr>
            <a:ln w="28575" cap="rnd">
              <a:solidFill>
                <a:srgbClr val="953735"/>
              </a:solidFill>
              <a:prstDash val="dashDot"/>
              <a:round/>
            </a:ln>
            <a:effectLst/>
          </c:spPr>
          <c:marker>
            <c:symbol val="none"/>
          </c:marker>
          <c:cat>
            <c:numRef>
              <c:f>'Distribution (medium) graphs'!$D$21:$G$21</c:f>
              <c:numCache>
                <c:formatCode>General</c:formatCode>
                <c:ptCount val="4"/>
                <c:pt idx="0">
                  <c:v>2016</c:v>
                </c:pt>
                <c:pt idx="1">
                  <c:v>2017</c:v>
                </c:pt>
                <c:pt idx="2">
                  <c:v>2018</c:v>
                </c:pt>
                <c:pt idx="3">
                  <c:v>2019</c:v>
                </c:pt>
              </c:numCache>
            </c:numRef>
          </c:cat>
          <c:val>
            <c:numRef>
              <c:f>'Distribution (medium) graphs'!$D$23:$G$23</c:f>
              <c:numCache>
                <c:formatCode>0.0</c:formatCode>
                <c:ptCount val="4"/>
                <c:pt idx="0">
                  <c:v>5.6926170429609</c:v>
                </c:pt>
                <c:pt idx="1">
                  <c:v>4.4647967945048599</c:v>
                </c:pt>
                <c:pt idx="2">
                  <c:v>4.6654929577464799</c:v>
                </c:pt>
                <c:pt idx="3">
                  <c:v>3.9272727272727272</c:v>
                </c:pt>
              </c:numCache>
            </c:numRef>
          </c:val>
          <c:smooth val="0"/>
          <c:extLst>
            <c:ext xmlns:c16="http://schemas.microsoft.com/office/drawing/2014/chart" uri="{C3380CC4-5D6E-409C-BE32-E72D297353CC}">
              <c16:uniqueId val="{00000001-EFFE-457F-9C93-551CA78AD560}"/>
            </c:ext>
          </c:extLst>
        </c:ser>
        <c:ser>
          <c:idx val="2"/>
          <c:order val="2"/>
          <c:tx>
            <c:strRef>
              <c:f>'Distribution (medium) graphs'!$C$24</c:f>
              <c:strCache>
                <c:ptCount val="1"/>
                <c:pt idx="0">
                  <c:v>Distribution Total</c:v>
                </c:pt>
              </c:strCache>
            </c:strRef>
          </c:tx>
          <c:spPr>
            <a:ln w="28575" cap="rnd">
              <a:solidFill>
                <a:srgbClr val="953735"/>
              </a:solidFill>
              <a:round/>
            </a:ln>
            <a:effectLst/>
          </c:spPr>
          <c:marker>
            <c:symbol val="none"/>
          </c:marker>
          <c:cat>
            <c:numRef>
              <c:f>'Distribution (medium) graphs'!$D$21:$G$21</c:f>
              <c:numCache>
                <c:formatCode>General</c:formatCode>
                <c:ptCount val="4"/>
                <c:pt idx="0">
                  <c:v>2016</c:v>
                </c:pt>
                <c:pt idx="1">
                  <c:v>2017</c:v>
                </c:pt>
                <c:pt idx="2">
                  <c:v>2018</c:v>
                </c:pt>
                <c:pt idx="3">
                  <c:v>2019</c:v>
                </c:pt>
              </c:numCache>
            </c:numRef>
          </c:cat>
          <c:val>
            <c:numRef>
              <c:f>'Distribution (medium) graphs'!$D$24:$G$24</c:f>
              <c:numCache>
                <c:formatCode>0.0</c:formatCode>
                <c:ptCount val="4"/>
                <c:pt idx="0">
                  <c:v>4.0364076352839202</c:v>
                </c:pt>
                <c:pt idx="1">
                  <c:v>3.4836377887609098</c:v>
                </c:pt>
                <c:pt idx="2">
                  <c:v>4.4190756766709596</c:v>
                </c:pt>
                <c:pt idx="3">
                  <c:v>3.3581920220248995</c:v>
                </c:pt>
              </c:numCache>
            </c:numRef>
          </c:val>
          <c:smooth val="0"/>
          <c:extLst>
            <c:ext xmlns:c16="http://schemas.microsoft.com/office/drawing/2014/chart" uri="{C3380CC4-5D6E-409C-BE32-E72D297353CC}">
              <c16:uniqueId val="{00000002-EFFE-457F-9C93-551CA78AD560}"/>
            </c:ext>
          </c:extLst>
        </c:ser>
        <c:ser>
          <c:idx val="3"/>
          <c:order val="3"/>
          <c:tx>
            <c:strRef>
              <c:f>'Distribution (medium) graphs'!$C$25</c:f>
              <c:strCache>
                <c:ptCount val="1"/>
                <c:pt idx="0">
                  <c:v>Industry Total</c:v>
                </c:pt>
              </c:strCache>
            </c:strRef>
          </c:tx>
          <c:spPr>
            <a:ln w="28575" cap="rnd">
              <a:solidFill>
                <a:sysClr val="windowText" lastClr="000000"/>
              </a:solidFill>
              <a:round/>
            </a:ln>
            <a:effectLst/>
          </c:spPr>
          <c:marker>
            <c:symbol val="none"/>
          </c:marker>
          <c:cat>
            <c:numRef>
              <c:f>'Distribution (medium) graphs'!$D$21:$G$21</c:f>
              <c:numCache>
                <c:formatCode>General</c:formatCode>
                <c:ptCount val="4"/>
                <c:pt idx="0">
                  <c:v>2016</c:v>
                </c:pt>
                <c:pt idx="1">
                  <c:v>2017</c:v>
                </c:pt>
                <c:pt idx="2">
                  <c:v>2018</c:v>
                </c:pt>
                <c:pt idx="3">
                  <c:v>2019</c:v>
                </c:pt>
              </c:numCache>
            </c:numRef>
          </c:cat>
          <c:val>
            <c:numRef>
              <c:f>'Distribution (medium) graphs'!$D$25:$G$25</c:f>
              <c:numCache>
                <c:formatCode>0.0</c:formatCode>
                <c:ptCount val="4"/>
                <c:pt idx="0">
                  <c:v>2.5277511926210701</c:v>
                </c:pt>
                <c:pt idx="1">
                  <c:v>2.24098182196387</c:v>
                </c:pt>
                <c:pt idx="2">
                  <c:v>2.6935977326668001</c:v>
                </c:pt>
                <c:pt idx="3">
                  <c:v>2.2341677725047422</c:v>
                </c:pt>
              </c:numCache>
            </c:numRef>
          </c:val>
          <c:smooth val="0"/>
          <c:extLst>
            <c:ext xmlns:c16="http://schemas.microsoft.com/office/drawing/2014/chart" uri="{C3380CC4-5D6E-409C-BE32-E72D297353CC}">
              <c16:uniqueId val="{00000003-EFFE-457F-9C93-551CA78AD560}"/>
            </c:ext>
          </c:extLst>
        </c:ser>
        <c:dLbls>
          <c:showLegendKey val="0"/>
          <c:showVal val="0"/>
          <c:showCatName val="0"/>
          <c:showSerName val="0"/>
          <c:showPercent val="0"/>
          <c:showBubbleSize val="0"/>
        </c:dLbls>
        <c:smooth val="0"/>
        <c:axId val="200990720"/>
        <c:axId val="200992256"/>
      </c:lineChart>
      <c:catAx>
        <c:axId val="200990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2256"/>
        <c:crosses val="autoZero"/>
        <c:auto val="1"/>
        <c:lblAlgn val="ctr"/>
        <c:lblOffset val="100"/>
        <c:noMultiLvlLbl val="0"/>
      </c:catAx>
      <c:valAx>
        <c:axId val="20099225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07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graphs'!$K$22:$K$23</c:f>
          <c:strCache>
            <c:ptCount val="2"/>
            <c:pt idx="0">
              <c:v>LTIFR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graphs'!$K$23</c:f>
              <c:strCache>
                <c:ptCount val="1"/>
                <c:pt idx="0">
                  <c:v>D60</c:v>
                </c:pt>
              </c:strCache>
            </c:strRef>
          </c:tx>
          <c:spPr>
            <a:ln w="28575" cap="rnd">
              <a:solidFill>
                <a:srgbClr val="FF0000"/>
              </a:solidFill>
              <a:prstDash val="dash"/>
              <a:round/>
            </a:ln>
            <a:effectLst/>
          </c:spPr>
          <c:marker>
            <c:symbol val="none"/>
          </c:marker>
          <c:cat>
            <c:numRef>
              <c:f>'Distribution (large) graphs'!$L$22:$O$22</c:f>
              <c:numCache>
                <c:formatCode>General</c:formatCode>
                <c:ptCount val="4"/>
                <c:pt idx="0">
                  <c:v>2016</c:v>
                </c:pt>
                <c:pt idx="1">
                  <c:v>2017</c:v>
                </c:pt>
                <c:pt idx="2">
                  <c:v>2018</c:v>
                </c:pt>
                <c:pt idx="3">
                  <c:v>2019</c:v>
                </c:pt>
              </c:numCache>
            </c:numRef>
          </c:cat>
          <c:val>
            <c:numRef>
              <c:f>'Distribution (large) graphs'!$L$23:$O$23</c:f>
              <c:numCache>
                <c:formatCode>0.0</c:formatCode>
                <c:ptCount val="4"/>
                <c:pt idx="0">
                  <c:v>0</c:v>
                </c:pt>
                <c:pt idx="1">
                  <c:v>0</c:v>
                </c:pt>
                <c:pt idx="2">
                  <c:v>0</c:v>
                </c:pt>
                <c:pt idx="3">
                  <c:v>0.69284064665127021</c:v>
                </c:pt>
              </c:numCache>
            </c:numRef>
          </c:val>
          <c:smooth val="0"/>
          <c:extLst>
            <c:ext xmlns:c16="http://schemas.microsoft.com/office/drawing/2014/chart" uri="{C3380CC4-5D6E-409C-BE32-E72D297353CC}">
              <c16:uniqueId val="{00000000-A261-4721-82C8-811EB57D5342}"/>
            </c:ext>
          </c:extLst>
        </c:ser>
        <c:ser>
          <c:idx val="1"/>
          <c:order val="1"/>
          <c:tx>
            <c:strRef>
              <c:f>'Distribution (large) graphs'!$K$24</c:f>
              <c:strCache>
                <c:ptCount val="1"/>
                <c:pt idx="0">
                  <c:v>Large-size distribution</c:v>
                </c:pt>
              </c:strCache>
            </c:strRef>
          </c:tx>
          <c:spPr>
            <a:ln w="28575" cap="rnd">
              <a:solidFill>
                <a:srgbClr val="953735"/>
              </a:solidFill>
              <a:prstDash val="dashDot"/>
              <a:round/>
            </a:ln>
            <a:effectLst/>
          </c:spPr>
          <c:marker>
            <c:symbol val="none"/>
          </c:marker>
          <c:cat>
            <c:numRef>
              <c:f>'Distribution (large) graphs'!$L$22:$O$22</c:f>
              <c:numCache>
                <c:formatCode>General</c:formatCode>
                <c:ptCount val="4"/>
                <c:pt idx="0">
                  <c:v>2016</c:v>
                </c:pt>
                <c:pt idx="1">
                  <c:v>2017</c:v>
                </c:pt>
                <c:pt idx="2">
                  <c:v>2018</c:v>
                </c:pt>
                <c:pt idx="3">
                  <c:v>2019</c:v>
                </c:pt>
              </c:numCache>
            </c:numRef>
          </c:cat>
          <c:val>
            <c:numRef>
              <c:f>'Distribution (large) graphs'!$L$24:$O$24</c:f>
              <c:numCache>
                <c:formatCode>0.0</c:formatCode>
                <c:ptCount val="4"/>
                <c:pt idx="0">
                  <c:v>0.82493125572868897</c:v>
                </c:pt>
                <c:pt idx="1">
                  <c:v>1.0316756669622</c:v>
                </c:pt>
                <c:pt idx="2">
                  <c:v>1.40315225411571</c:v>
                </c:pt>
                <c:pt idx="3">
                  <c:v>1.1260285838025119</c:v>
                </c:pt>
              </c:numCache>
            </c:numRef>
          </c:val>
          <c:smooth val="0"/>
          <c:extLst>
            <c:ext xmlns:c16="http://schemas.microsoft.com/office/drawing/2014/chart" uri="{C3380CC4-5D6E-409C-BE32-E72D297353CC}">
              <c16:uniqueId val="{00000001-A261-4721-82C8-811EB57D5342}"/>
            </c:ext>
          </c:extLst>
        </c:ser>
        <c:ser>
          <c:idx val="2"/>
          <c:order val="2"/>
          <c:tx>
            <c:strRef>
              <c:f>'Distribution (large) graphs'!$K$25</c:f>
              <c:strCache>
                <c:ptCount val="1"/>
                <c:pt idx="0">
                  <c:v>Distribution Total</c:v>
                </c:pt>
              </c:strCache>
            </c:strRef>
          </c:tx>
          <c:spPr>
            <a:ln w="28575" cap="rnd">
              <a:solidFill>
                <a:srgbClr val="953735"/>
              </a:solidFill>
              <a:round/>
            </a:ln>
            <a:effectLst/>
          </c:spPr>
          <c:marker>
            <c:symbol val="none"/>
          </c:marker>
          <c:cat>
            <c:numRef>
              <c:f>'Distribution (large) graphs'!$L$22:$O$22</c:f>
              <c:numCache>
                <c:formatCode>General</c:formatCode>
                <c:ptCount val="4"/>
                <c:pt idx="0">
                  <c:v>2016</c:v>
                </c:pt>
                <c:pt idx="1">
                  <c:v>2017</c:v>
                </c:pt>
                <c:pt idx="2">
                  <c:v>2018</c:v>
                </c:pt>
                <c:pt idx="3">
                  <c:v>2019</c:v>
                </c:pt>
              </c:numCache>
            </c:numRef>
          </c:cat>
          <c:val>
            <c:numRef>
              <c:f>'Distribution (large) graphs'!$L$25:$O$25</c:f>
              <c:numCache>
                <c:formatCode>0.0</c:formatCode>
                <c:ptCount val="4"/>
                <c:pt idx="0">
                  <c:v>1.4470140579319699</c:v>
                </c:pt>
                <c:pt idx="1">
                  <c:v>1.70395326624175</c:v>
                </c:pt>
                <c:pt idx="2">
                  <c:v>1.63084935686666</c:v>
                </c:pt>
                <c:pt idx="3">
                  <c:v>1.3160482248475955</c:v>
                </c:pt>
              </c:numCache>
            </c:numRef>
          </c:val>
          <c:smooth val="0"/>
          <c:extLst>
            <c:ext xmlns:c16="http://schemas.microsoft.com/office/drawing/2014/chart" uri="{C3380CC4-5D6E-409C-BE32-E72D297353CC}">
              <c16:uniqueId val="{00000002-A261-4721-82C8-811EB57D5342}"/>
            </c:ext>
          </c:extLst>
        </c:ser>
        <c:ser>
          <c:idx val="3"/>
          <c:order val="3"/>
          <c:tx>
            <c:strRef>
              <c:f>'Distribution (large) graphs'!$K$26</c:f>
              <c:strCache>
                <c:ptCount val="1"/>
                <c:pt idx="0">
                  <c:v>Industry Total</c:v>
                </c:pt>
              </c:strCache>
            </c:strRef>
          </c:tx>
          <c:spPr>
            <a:ln w="28575" cap="rnd">
              <a:solidFill>
                <a:sysClr val="windowText" lastClr="000000"/>
              </a:solidFill>
              <a:round/>
            </a:ln>
            <a:effectLst/>
          </c:spPr>
          <c:marker>
            <c:symbol val="none"/>
          </c:marker>
          <c:cat>
            <c:numRef>
              <c:f>'Distribution (large) graphs'!$L$22:$O$22</c:f>
              <c:numCache>
                <c:formatCode>General</c:formatCode>
                <c:ptCount val="4"/>
                <c:pt idx="0">
                  <c:v>2016</c:v>
                </c:pt>
                <c:pt idx="1">
                  <c:v>2017</c:v>
                </c:pt>
                <c:pt idx="2">
                  <c:v>2018</c:v>
                </c:pt>
                <c:pt idx="3">
                  <c:v>2019</c:v>
                </c:pt>
              </c:numCache>
            </c:numRef>
          </c:cat>
          <c:val>
            <c:numRef>
              <c:f>'Distribution (large) graphs'!$L$26:$O$26</c:f>
              <c:numCache>
                <c:formatCode>0.0</c:formatCode>
                <c:ptCount val="4"/>
                <c:pt idx="0">
                  <c:v>0.85833295948815203</c:v>
                </c:pt>
                <c:pt idx="1">
                  <c:v>0.94000915350833403</c:v>
                </c:pt>
                <c:pt idx="2">
                  <c:v>1.0175813656741199</c:v>
                </c:pt>
                <c:pt idx="3">
                  <c:v>0.93715091128554617</c:v>
                </c:pt>
              </c:numCache>
            </c:numRef>
          </c:val>
          <c:smooth val="0"/>
          <c:extLst>
            <c:ext xmlns:c16="http://schemas.microsoft.com/office/drawing/2014/chart" uri="{C3380CC4-5D6E-409C-BE32-E72D297353CC}">
              <c16:uniqueId val="{00000003-A261-4721-82C8-811EB57D5342}"/>
            </c:ext>
          </c:extLst>
        </c:ser>
        <c:dLbls>
          <c:showLegendKey val="0"/>
          <c:showVal val="0"/>
          <c:showCatName val="0"/>
          <c:showSerName val="0"/>
          <c:showPercent val="0"/>
          <c:showBubbleSize val="0"/>
        </c:dLbls>
        <c:smooth val="0"/>
        <c:axId val="201276416"/>
        <c:axId val="201286400"/>
        <c:extLst/>
      </c:lineChart>
      <c:catAx>
        <c:axId val="201276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86400"/>
        <c:crosses val="autoZero"/>
        <c:auto val="1"/>
        <c:lblAlgn val="ctr"/>
        <c:lblOffset val="100"/>
        <c:noMultiLvlLbl val="0"/>
      </c:catAx>
      <c:valAx>
        <c:axId val="20128640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76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graphs'!$S$22:$S$23</c:f>
          <c:strCache>
            <c:ptCount val="2"/>
            <c:pt idx="0">
              <c:v>LTISR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graphs'!$S$23</c:f>
              <c:strCache>
                <c:ptCount val="1"/>
                <c:pt idx="0">
                  <c:v>D60</c:v>
                </c:pt>
              </c:strCache>
            </c:strRef>
          </c:tx>
          <c:spPr>
            <a:ln w="28575" cap="rnd">
              <a:solidFill>
                <a:srgbClr val="FF0000"/>
              </a:solidFill>
              <a:prstDash val="dash"/>
              <a:round/>
            </a:ln>
            <a:effectLst/>
          </c:spPr>
          <c:marker>
            <c:symbol val="none"/>
          </c:marker>
          <c:cat>
            <c:numRef>
              <c:f>'Distribution (large) graphs'!$T$22:$W$22</c:f>
              <c:numCache>
                <c:formatCode>General</c:formatCode>
                <c:ptCount val="4"/>
                <c:pt idx="0">
                  <c:v>2016</c:v>
                </c:pt>
                <c:pt idx="1">
                  <c:v>2017</c:v>
                </c:pt>
                <c:pt idx="2">
                  <c:v>2018</c:v>
                </c:pt>
                <c:pt idx="3">
                  <c:v>2019</c:v>
                </c:pt>
              </c:numCache>
            </c:numRef>
          </c:cat>
          <c:val>
            <c:numRef>
              <c:f>'Distribution (large) graphs'!$T$23:$W$23</c:f>
              <c:numCache>
                <c:formatCode>0</c:formatCode>
                <c:ptCount val="4"/>
                <c:pt idx="0">
                  <c:v>0</c:v>
                </c:pt>
                <c:pt idx="1">
                  <c:v>0</c:v>
                </c:pt>
                <c:pt idx="2">
                  <c:v>0</c:v>
                </c:pt>
                <c:pt idx="3">
                  <c:v>41.339491916859124</c:v>
                </c:pt>
              </c:numCache>
            </c:numRef>
          </c:val>
          <c:smooth val="0"/>
          <c:extLst>
            <c:ext xmlns:c16="http://schemas.microsoft.com/office/drawing/2014/chart" uri="{C3380CC4-5D6E-409C-BE32-E72D297353CC}">
              <c16:uniqueId val="{00000000-3914-4123-87DE-25E32CF34469}"/>
            </c:ext>
          </c:extLst>
        </c:ser>
        <c:ser>
          <c:idx val="1"/>
          <c:order val="1"/>
          <c:tx>
            <c:strRef>
              <c:f>'Distribution (large) graphs'!$S$24</c:f>
              <c:strCache>
                <c:ptCount val="1"/>
                <c:pt idx="0">
                  <c:v>Large-size distribution</c:v>
                </c:pt>
              </c:strCache>
            </c:strRef>
          </c:tx>
          <c:spPr>
            <a:ln w="28575" cap="rnd">
              <a:solidFill>
                <a:srgbClr val="953735"/>
              </a:solidFill>
              <a:prstDash val="dashDot"/>
              <a:round/>
            </a:ln>
            <a:effectLst/>
          </c:spPr>
          <c:marker>
            <c:symbol val="none"/>
          </c:marker>
          <c:cat>
            <c:numRef>
              <c:f>'Distribution (large) graphs'!$T$22:$W$22</c:f>
              <c:numCache>
                <c:formatCode>General</c:formatCode>
                <c:ptCount val="4"/>
                <c:pt idx="0">
                  <c:v>2016</c:v>
                </c:pt>
                <c:pt idx="1">
                  <c:v>2017</c:v>
                </c:pt>
                <c:pt idx="2">
                  <c:v>2018</c:v>
                </c:pt>
                <c:pt idx="3">
                  <c:v>2019</c:v>
                </c:pt>
              </c:numCache>
            </c:numRef>
          </c:cat>
          <c:val>
            <c:numRef>
              <c:f>'Distribution (large) graphs'!$T$24:$W$24</c:f>
              <c:numCache>
                <c:formatCode>0</c:formatCode>
                <c:ptCount val="4"/>
                <c:pt idx="0">
                  <c:v>26.306141154903798</c:v>
                </c:pt>
                <c:pt idx="1">
                  <c:v>19.730797130652</c:v>
                </c:pt>
                <c:pt idx="2">
                  <c:v>20.103784882244099</c:v>
                </c:pt>
                <c:pt idx="3">
                  <c:v>16.933737548722391</c:v>
                </c:pt>
              </c:numCache>
            </c:numRef>
          </c:val>
          <c:smooth val="0"/>
          <c:extLst>
            <c:ext xmlns:c16="http://schemas.microsoft.com/office/drawing/2014/chart" uri="{C3380CC4-5D6E-409C-BE32-E72D297353CC}">
              <c16:uniqueId val="{00000001-3914-4123-87DE-25E32CF34469}"/>
            </c:ext>
          </c:extLst>
        </c:ser>
        <c:ser>
          <c:idx val="2"/>
          <c:order val="2"/>
          <c:tx>
            <c:strRef>
              <c:f>'Distribution (large) graphs'!$S$25</c:f>
              <c:strCache>
                <c:ptCount val="1"/>
                <c:pt idx="0">
                  <c:v>Distribution Total</c:v>
                </c:pt>
              </c:strCache>
            </c:strRef>
          </c:tx>
          <c:spPr>
            <a:ln w="28575" cap="rnd">
              <a:solidFill>
                <a:srgbClr val="953735"/>
              </a:solidFill>
              <a:round/>
            </a:ln>
            <a:effectLst/>
          </c:spPr>
          <c:marker>
            <c:symbol val="none"/>
          </c:marker>
          <c:cat>
            <c:numRef>
              <c:f>'Distribution (large) graphs'!$T$22:$W$22</c:f>
              <c:numCache>
                <c:formatCode>General</c:formatCode>
                <c:ptCount val="4"/>
                <c:pt idx="0">
                  <c:v>2016</c:v>
                </c:pt>
                <c:pt idx="1">
                  <c:v>2017</c:v>
                </c:pt>
                <c:pt idx="2">
                  <c:v>2018</c:v>
                </c:pt>
                <c:pt idx="3">
                  <c:v>2019</c:v>
                </c:pt>
              </c:numCache>
            </c:numRef>
          </c:cat>
          <c:val>
            <c:numRef>
              <c:f>'Distribution (large) graphs'!$T$25:$W$25</c:f>
              <c:numCache>
                <c:formatCode>0</c:formatCode>
                <c:ptCount val="4"/>
                <c:pt idx="0">
                  <c:v>27.7407826632484</c:v>
                </c:pt>
                <c:pt idx="1">
                  <c:v>29.629854018537099</c:v>
                </c:pt>
                <c:pt idx="2">
                  <c:v>29.9076728831838</c:v>
                </c:pt>
                <c:pt idx="3">
                  <c:v>19.902582177379099</c:v>
                </c:pt>
              </c:numCache>
            </c:numRef>
          </c:val>
          <c:smooth val="0"/>
          <c:extLst>
            <c:ext xmlns:c16="http://schemas.microsoft.com/office/drawing/2014/chart" uri="{C3380CC4-5D6E-409C-BE32-E72D297353CC}">
              <c16:uniqueId val="{00000002-3914-4123-87DE-25E32CF34469}"/>
            </c:ext>
          </c:extLst>
        </c:ser>
        <c:ser>
          <c:idx val="3"/>
          <c:order val="3"/>
          <c:tx>
            <c:strRef>
              <c:f>'Distribution (large) graphs'!$S$26</c:f>
              <c:strCache>
                <c:ptCount val="1"/>
                <c:pt idx="0">
                  <c:v>Industry Total</c:v>
                </c:pt>
              </c:strCache>
            </c:strRef>
          </c:tx>
          <c:spPr>
            <a:ln w="28575" cap="rnd">
              <a:solidFill>
                <a:schemeClr val="tx1"/>
              </a:solidFill>
              <a:round/>
            </a:ln>
            <a:effectLst/>
          </c:spPr>
          <c:marker>
            <c:symbol val="none"/>
          </c:marker>
          <c:cat>
            <c:numRef>
              <c:f>'Distribution (large) graphs'!$T$22:$W$22</c:f>
              <c:numCache>
                <c:formatCode>General</c:formatCode>
                <c:ptCount val="4"/>
                <c:pt idx="0">
                  <c:v>2016</c:v>
                </c:pt>
                <c:pt idx="1">
                  <c:v>2017</c:v>
                </c:pt>
                <c:pt idx="2">
                  <c:v>2018</c:v>
                </c:pt>
                <c:pt idx="3">
                  <c:v>2019</c:v>
                </c:pt>
              </c:numCache>
            </c:numRef>
          </c:cat>
          <c:val>
            <c:numRef>
              <c:f>'Distribution (large) graphs'!$T$26:$W$26</c:f>
              <c:numCache>
                <c:formatCode>0</c:formatCode>
                <c:ptCount val="4"/>
                <c:pt idx="0">
                  <c:v>16.135084715515799</c:v>
                </c:pt>
                <c:pt idx="1">
                  <c:v>15.8147139986242</c:v>
                </c:pt>
                <c:pt idx="2">
                  <c:v>15.1926394338332</c:v>
                </c:pt>
                <c:pt idx="3">
                  <c:v>15.223079402922412</c:v>
                </c:pt>
              </c:numCache>
            </c:numRef>
          </c:val>
          <c:smooth val="0"/>
          <c:extLst>
            <c:ext xmlns:c16="http://schemas.microsoft.com/office/drawing/2014/chart" uri="{C3380CC4-5D6E-409C-BE32-E72D297353CC}">
              <c16:uniqueId val="{00000003-3914-4123-87DE-25E32CF34469}"/>
            </c:ext>
          </c:extLst>
        </c:ser>
        <c:dLbls>
          <c:showLegendKey val="0"/>
          <c:showVal val="0"/>
          <c:showCatName val="0"/>
          <c:showSerName val="0"/>
          <c:showPercent val="0"/>
          <c:showBubbleSize val="0"/>
        </c:dLbls>
        <c:smooth val="0"/>
        <c:axId val="201152384"/>
        <c:axId val="201153920"/>
      </c:lineChart>
      <c:catAx>
        <c:axId val="201152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3920"/>
        <c:crosses val="autoZero"/>
        <c:auto val="1"/>
        <c:lblAlgn val="ctr"/>
        <c:lblOffset val="100"/>
        <c:noMultiLvlLbl val="0"/>
      </c:catAx>
      <c:valAx>
        <c:axId val="2011539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2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graphs'!$C$22:$C$23</c:f>
          <c:strCache>
            <c:ptCount val="2"/>
            <c:pt idx="0">
              <c:v>TRIFR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graphs'!$C$23</c:f>
              <c:strCache>
                <c:ptCount val="1"/>
                <c:pt idx="0">
                  <c:v>D60</c:v>
                </c:pt>
              </c:strCache>
            </c:strRef>
          </c:tx>
          <c:spPr>
            <a:ln w="28575" cap="rnd">
              <a:solidFill>
                <a:srgbClr val="FF0000"/>
              </a:solidFill>
              <a:prstDash val="dash"/>
              <a:round/>
            </a:ln>
            <a:effectLst/>
          </c:spPr>
          <c:marker>
            <c:symbol val="none"/>
          </c:marker>
          <c:cat>
            <c:numRef>
              <c:f>'Distribution (large) graphs'!$D$22:$G$22</c:f>
              <c:numCache>
                <c:formatCode>General</c:formatCode>
                <c:ptCount val="4"/>
                <c:pt idx="0">
                  <c:v>2016</c:v>
                </c:pt>
                <c:pt idx="1">
                  <c:v>2017</c:v>
                </c:pt>
                <c:pt idx="2">
                  <c:v>2018</c:v>
                </c:pt>
                <c:pt idx="3">
                  <c:v>2019</c:v>
                </c:pt>
              </c:numCache>
            </c:numRef>
          </c:cat>
          <c:val>
            <c:numRef>
              <c:f>'Distribution (large) graphs'!$D$23:$G$23</c:f>
              <c:numCache>
                <c:formatCode>0.0</c:formatCode>
                <c:ptCount val="4"/>
                <c:pt idx="0">
                  <c:v>0</c:v>
                </c:pt>
                <c:pt idx="1">
                  <c:v>0</c:v>
                </c:pt>
                <c:pt idx="2">
                  <c:v>0</c:v>
                </c:pt>
                <c:pt idx="3">
                  <c:v>3.2332563510392611</c:v>
                </c:pt>
              </c:numCache>
            </c:numRef>
          </c:val>
          <c:smooth val="0"/>
          <c:extLst>
            <c:ext xmlns:c16="http://schemas.microsoft.com/office/drawing/2014/chart" uri="{C3380CC4-5D6E-409C-BE32-E72D297353CC}">
              <c16:uniqueId val="{00000000-9734-4EB7-BB5B-CFF3A573BEE7}"/>
            </c:ext>
          </c:extLst>
        </c:ser>
        <c:ser>
          <c:idx val="1"/>
          <c:order val="1"/>
          <c:tx>
            <c:strRef>
              <c:f>'Distribution (large) graphs'!$C$24</c:f>
              <c:strCache>
                <c:ptCount val="1"/>
                <c:pt idx="0">
                  <c:v>Large-size distribution</c:v>
                </c:pt>
              </c:strCache>
            </c:strRef>
          </c:tx>
          <c:spPr>
            <a:ln w="28575" cap="rnd">
              <a:solidFill>
                <a:srgbClr val="953735"/>
              </a:solidFill>
              <a:prstDash val="dashDot"/>
              <a:round/>
            </a:ln>
            <a:effectLst/>
          </c:spPr>
          <c:marker>
            <c:symbol val="none"/>
          </c:marker>
          <c:cat>
            <c:numRef>
              <c:f>'Distribution (large) graphs'!$D$22:$G$22</c:f>
              <c:numCache>
                <c:formatCode>General</c:formatCode>
                <c:ptCount val="4"/>
                <c:pt idx="0">
                  <c:v>2016</c:v>
                </c:pt>
                <c:pt idx="1">
                  <c:v>2017</c:v>
                </c:pt>
                <c:pt idx="2">
                  <c:v>2018</c:v>
                </c:pt>
                <c:pt idx="3">
                  <c:v>2019</c:v>
                </c:pt>
              </c:numCache>
            </c:numRef>
          </c:cat>
          <c:val>
            <c:numRef>
              <c:f>'Distribution (large) graphs'!$D$24:$G$24</c:f>
              <c:numCache>
                <c:formatCode>0.0</c:formatCode>
                <c:ptCount val="4"/>
                <c:pt idx="0">
                  <c:v>2.9025358997861299</c:v>
                </c:pt>
                <c:pt idx="1">
                  <c:v>2.6759087611832002</c:v>
                </c:pt>
                <c:pt idx="2">
                  <c:v>4.1852644821037597</c:v>
                </c:pt>
                <c:pt idx="3">
                  <c:v>3.0749242096145517</c:v>
                </c:pt>
              </c:numCache>
            </c:numRef>
          </c:val>
          <c:smooth val="0"/>
          <c:extLst>
            <c:ext xmlns:c16="http://schemas.microsoft.com/office/drawing/2014/chart" uri="{C3380CC4-5D6E-409C-BE32-E72D297353CC}">
              <c16:uniqueId val="{00000001-9734-4EB7-BB5B-CFF3A573BEE7}"/>
            </c:ext>
          </c:extLst>
        </c:ser>
        <c:ser>
          <c:idx val="2"/>
          <c:order val="2"/>
          <c:tx>
            <c:strRef>
              <c:f>'Distribution (large) graphs'!$C$25</c:f>
              <c:strCache>
                <c:ptCount val="1"/>
                <c:pt idx="0">
                  <c:v>Distribution Total</c:v>
                </c:pt>
              </c:strCache>
            </c:strRef>
          </c:tx>
          <c:spPr>
            <a:ln w="28575" cap="rnd">
              <a:solidFill>
                <a:srgbClr val="953735"/>
              </a:solidFill>
              <a:round/>
            </a:ln>
            <a:effectLst/>
          </c:spPr>
          <c:marker>
            <c:symbol val="none"/>
          </c:marker>
          <c:cat>
            <c:numRef>
              <c:f>'Distribution (large) graphs'!$D$22:$G$22</c:f>
              <c:numCache>
                <c:formatCode>General</c:formatCode>
                <c:ptCount val="4"/>
                <c:pt idx="0">
                  <c:v>2016</c:v>
                </c:pt>
                <c:pt idx="1">
                  <c:v>2017</c:v>
                </c:pt>
                <c:pt idx="2">
                  <c:v>2018</c:v>
                </c:pt>
                <c:pt idx="3">
                  <c:v>2019</c:v>
                </c:pt>
              </c:numCache>
            </c:numRef>
          </c:cat>
          <c:val>
            <c:numRef>
              <c:f>'Distribution (large) graphs'!$D$25:$G$25</c:f>
              <c:numCache>
                <c:formatCode>0.0</c:formatCode>
                <c:ptCount val="4"/>
                <c:pt idx="0">
                  <c:v>4.0364076352839202</c:v>
                </c:pt>
                <c:pt idx="1">
                  <c:v>3.4836377887609098</c:v>
                </c:pt>
                <c:pt idx="2">
                  <c:v>4.4190756766709596</c:v>
                </c:pt>
                <c:pt idx="3">
                  <c:v>3.3581920220248995</c:v>
                </c:pt>
              </c:numCache>
            </c:numRef>
          </c:val>
          <c:smooth val="0"/>
          <c:extLst>
            <c:ext xmlns:c16="http://schemas.microsoft.com/office/drawing/2014/chart" uri="{C3380CC4-5D6E-409C-BE32-E72D297353CC}">
              <c16:uniqueId val="{00000002-9734-4EB7-BB5B-CFF3A573BEE7}"/>
            </c:ext>
          </c:extLst>
        </c:ser>
        <c:ser>
          <c:idx val="3"/>
          <c:order val="3"/>
          <c:tx>
            <c:strRef>
              <c:f>'Distribution (large) graphs'!$C$26</c:f>
              <c:strCache>
                <c:ptCount val="1"/>
                <c:pt idx="0">
                  <c:v>Industry Total</c:v>
                </c:pt>
              </c:strCache>
            </c:strRef>
          </c:tx>
          <c:spPr>
            <a:ln w="28575" cap="rnd">
              <a:solidFill>
                <a:sysClr val="windowText" lastClr="000000"/>
              </a:solidFill>
              <a:round/>
            </a:ln>
            <a:effectLst/>
          </c:spPr>
          <c:marker>
            <c:symbol val="none"/>
          </c:marker>
          <c:cat>
            <c:numRef>
              <c:f>'Distribution (large) graphs'!$D$22:$G$22</c:f>
              <c:numCache>
                <c:formatCode>General</c:formatCode>
                <c:ptCount val="4"/>
                <c:pt idx="0">
                  <c:v>2016</c:v>
                </c:pt>
                <c:pt idx="1">
                  <c:v>2017</c:v>
                </c:pt>
                <c:pt idx="2">
                  <c:v>2018</c:v>
                </c:pt>
                <c:pt idx="3">
                  <c:v>2019</c:v>
                </c:pt>
              </c:numCache>
            </c:numRef>
          </c:cat>
          <c:val>
            <c:numRef>
              <c:f>'Distribution (large) graphs'!$D$26:$G$26</c:f>
              <c:numCache>
                <c:formatCode>0.0</c:formatCode>
                <c:ptCount val="4"/>
                <c:pt idx="0">
                  <c:v>2.5277511926210701</c:v>
                </c:pt>
                <c:pt idx="1">
                  <c:v>2.24098182196387</c:v>
                </c:pt>
                <c:pt idx="2">
                  <c:v>2.6935977326668001</c:v>
                </c:pt>
                <c:pt idx="3">
                  <c:v>2.2341677725047422</c:v>
                </c:pt>
              </c:numCache>
            </c:numRef>
          </c:val>
          <c:smooth val="0"/>
          <c:extLst>
            <c:ext xmlns:c16="http://schemas.microsoft.com/office/drawing/2014/chart" uri="{C3380CC4-5D6E-409C-BE32-E72D297353CC}">
              <c16:uniqueId val="{00000003-9734-4EB7-BB5B-CFF3A573BEE7}"/>
            </c:ext>
          </c:extLst>
        </c:ser>
        <c:dLbls>
          <c:showLegendKey val="0"/>
          <c:showVal val="0"/>
          <c:showCatName val="0"/>
          <c:showSerName val="0"/>
          <c:showPercent val="0"/>
          <c:showBubbleSize val="0"/>
        </c:dLbls>
        <c:smooth val="0"/>
        <c:axId val="201351936"/>
        <c:axId val="201353472"/>
        <c:extLst/>
      </c:lineChart>
      <c:catAx>
        <c:axId val="20135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3472"/>
        <c:crosses val="autoZero"/>
        <c:auto val="1"/>
        <c:lblAlgn val="ctr"/>
        <c:lblOffset val="100"/>
        <c:noMultiLvlLbl val="0"/>
      </c:catAx>
      <c:valAx>
        <c:axId val="20135347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1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Lines="4" dropStyle="combo" dx="20" fmlaLink="$B$3" fmlaRange="'All Industry - Data'!$A$1:$A$4" noThreeD="1" sel="1" val="0"/>
</file>

<file path=xl/ctrlProps/ctrlProp2.xml><?xml version="1.0" encoding="utf-8"?>
<formControlPr xmlns="http://schemas.microsoft.com/office/spreadsheetml/2009/9/main" objectType="Drop" dropStyle="combo" dx="20" fmlaLink="O19" fmlaRange="$K$5:$K$15" noThreeD="1" sel="1" val="0"/>
</file>

<file path=xl/ctrlProps/ctrlProp3.xml><?xml version="1.0" encoding="utf-8"?>
<formControlPr xmlns="http://schemas.microsoft.com/office/spreadsheetml/2009/9/main" objectType="Drop" dropStyle="combo" dx="20" fmlaLink="$W$19" fmlaRange="$S$5:$S$15" noThreeD="1" sel="1" val="0"/>
</file>

<file path=xl/ctrlProps/ctrlProp4.xml><?xml version="1.0" encoding="utf-8"?>
<formControlPr xmlns="http://schemas.microsoft.com/office/spreadsheetml/2009/9/main" objectType="Drop" dropStyle="combo" dx="22" fmlaLink="$G$19" fmlaRange="$C$5:$C$15" noThreeD="1" sel="1" val="0"/>
</file>

<file path=xl/ctrlProps/ctrlProp5.xml><?xml version="1.0" encoding="utf-8"?>
<formControlPr xmlns="http://schemas.microsoft.com/office/spreadsheetml/2009/9/main" objectType="Drop" dropStyle="combo" dx="20" fmlaLink="$O$20" fmlaRange="$K$5:$K$15" noThreeD="1" sel="1" val="0"/>
</file>

<file path=xl/ctrlProps/ctrlProp6.xml><?xml version="1.0" encoding="utf-8"?>
<formControlPr xmlns="http://schemas.microsoft.com/office/spreadsheetml/2009/9/main" objectType="Drop" dropStyle="combo" dx="20" fmlaLink="$W$20" fmlaRange="$S$5:$S$15" noThreeD="1" sel="1" val="0"/>
</file>

<file path=xl/ctrlProps/ctrlProp7.xml><?xml version="1.0" encoding="utf-8"?>
<formControlPr xmlns="http://schemas.microsoft.com/office/spreadsheetml/2009/9/main" objectType="Drop" dropStyle="combo" dx="22" fmlaLink="$G$20" fmlaRange="$C$5:$C$15" noThreeD="1" sel="1" val="0"/>
</file>

<file path=xl/ctrlProps/ctrlProp8.xml><?xml version="1.0" encoding="utf-8"?>
<formControlPr xmlns="http://schemas.microsoft.com/office/spreadsheetml/2009/9/main" objectType="Drop" dropLines="12" dropStyle="combo" dx="20" fmlaLink="$O$18" fmlaRange="$K$5:$K$13" noThreeD="1" sel="1" val="0"/>
</file>

<file path=xl/ctrlProps/ctrlProp9.xml><?xml version="1.0" encoding="utf-8"?>
<formControlPr xmlns="http://schemas.microsoft.com/office/spreadsheetml/2009/9/main" objectType="Drop" dropLines="12" dropStyle="combo" dx="20" fmlaLink="$W$18" fmlaRange="$S$5:$S$13" noThreeD="1" sel="1" val="0"/>
</file>

<file path=xl/ctrlProps/ctrlProp10.xml><?xml version="1.0" encoding="utf-8"?>
<formControlPr xmlns="http://schemas.microsoft.com/office/spreadsheetml/2009/9/main" objectType="Drop" dropLines="12" dropStyle="combo" dx="22" fmlaLink="$G$18" fmlaRange="$C$5:$C$13" noThreeD="1" sel="4" val="0"/>
</file>

<file path=xl/ctrlProps/ctrlProp11.xml><?xml version="1.0" encoding="utf-8"?>
<formControlPr xmlns="http://schemas.microsoft.com/office/spreadsheetml/2009/9/main" objectType="Drop" dropLines="6" dropStyle="combo" dx="20" fmlaLink="$O$19" fmlaRange="$K$5:$K$14" noThreeD="1" sel="1" val="0"/>
</file>

<file path=xl/ctrlProps/ctrlProp12.xml><?xml version="1.0" encoding="utf-8"?>
<formControlPr xmlns="http://schemas.microsoft.com/office/spreadsheetml/2009/9/main" objectType="Drop" dropLines="6" dropStyle="combo" dx="20" fmlaLink="$W$19" fmlaRange="$S$5:$S$14" noThreeD="1" sel="1" val="0"/>
</file>

<file path=xl/ctrlProps/ctrlProp13.xml><?xml version="1.0" encoding="utf-8"?>
<formControlPr xmlns="http://schemas.microsoft.com/office/spreadsheetml/2009/9/main" objectType="Drop" dropLines="6" dropStyle="combo" dx="22" fmlaLink="$G$19" fmlaRange="$C$5:$C$14" noThreeD="1" sel="1" val="0"/>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drawing1.xml><?xml version="1.0" encoding="utf-8"?>
<xdr:wsDr xmlns:xdr="http://schemas.openxmlformats.org/drawingml/2006/spreadsheetDrawing" xmlns:a="http://schemas.openxmlformats.org/drawingml/2006/main">
  <xdr:twoCellAnchor>
    <xdr:from>
      <xdr:col>11</xdr:col>
      <xdr:colOff>0</xdr:colOff>
      <xdr:row>11</xdr:row>
      <xdr:rowOff>1</xdr:rowOff>
    </xdr:from>
    <xdr:to>
      <xdr:col>22</xdr:col>
      <xdr:colOff>49307</xdr:colOff>
      <xdr:row>29</xdr:row>
      <xdr:rowOff>1</xdr:rowOff>
    </xdr:to>
    <xdr:graphicFrame macro="">
      <xdr:nvGraphicFramePr>
        <xdr:cNvPr id="3" name="Chart 5">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47</xdr:row>
      <xdr:rowOff>0</xdr:rowOff>
    </xdr:from>
    <xdr:to>
      <xdr:col>18</xdr:col>
      <xdr:colOff>361404</xdr:colOff>
      <xdr:row>61</xdr:row>
      <xdr:rowOff>42113</xdr:rowOff>
    </xdr:to>
    <xdr:graphicFrame macro="">
      <xdr:nvGraphicFramePr>
        <xdr:cNvPr id="4" name="Chart 6">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0</xdr:colOff>
      <xdr:row>31</xdr:row>
      <xdr:rowOff>0</xdr:rowOff>
    </xdr:from>
    <xdr:to>
      <xdr:col>37</xdr:col>
      <xdr:colOff>42182</xdr:colOff>
      <xdr:row>58</xdr:row>
      <xdr:rowOff>23992</xdr:rowOff>
    </xdr:to>
    <xdr:graphicFrame macro="">
      <xdr:nvGraphicFramePr>
        <xdr:cNvPr id="6" name="Chart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31</xdr:row>
      <xdr:rowOff>0</xdr:rowOff>
    </xdr:from>
    <xdr:to>
      <xdr:col>18</xdr:col>
      <xdr:colOff>265339</xdr:colOff>
      <xdr:row>46</xdr:row>
      <xdr:rowOff>0</xdr:rowOff>
    </xdr:to>
    <xdr:graphicFrame macro="">
      <xdr:nvGraphicFramePr>
        <xdr:cNvPr id="7" name="Chart 5">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63</xdr:row>
      <xdr:rowOff>0</xdr:rowOff>
    </xdr:from>
    <xdr:to>
      <xdr:col>18</xdr:col>
      <xdr:colOff>359022</xdr:colOff>
      <xdr:row>75</xdr:row>
      <xdr:rowOff>30207</xdr:rowOff>
    </xdr:to>
    <xdr:graphicFrame macro="">
      <xdr:nvGraphicFramePr>
        <xdr:cNvPr id="8" name="Chart 6">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0</xdr:colOff>
          <xdr:row>2</xdr:row>
          <xdr:rowOff>152400</xdr:rowOff>
        </xdr:from>
        <xdr:to>
          <xdr:col>2</xdr:col>
          <xdr:colOff>0</xdr:colOff>
          <xdr:row>2</xdr:row>
          <xdr:rowOff>406400</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190500</xdr:colOff>
      <xdr:row>26</xdr:row>
      <xdr:rowOff>11430</xdr:rowOff>
    </xdr:from>
    <xdr:to>
      <xdr:col>15</xdr:col>
      <xdr:colOff>0</xdr:colOff>
      <xdr:row>41</xdr:row>
      <xdr:rowOff>11430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213360</xdr:colOff>
      <xdr:row>26</xdr:row>
      <xdr:rowOff>15240</xdr:rowOff>
    </xdr:from>
    <xdr:to>
      <xdr:col>23</xdr:col>
      <xdr:colOff>0</xdr:colOff>
      <xdr:row>41</xdr:row>
      <xdr:rowOff>15240</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26</xdr:row>
      <xdr:rowOff>0</xdr:rowOff>
    </xdr:from>
    <xdr:to>
      <xdr:col>7</xdr:col>
      <xdr:colOff>0</xdr:colOff>
      <xdr:row>41</xdr:row>
      <xdr:rowOff>0</xdr:rowOff>
    </xdr:to>
    <xdr:graphicFrame macro="">
      <xdr:nvGraphicFramePr>
        <xdr:cNvPr id="6" name="Chart 5">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18</xdr:row>
          <xdr:rowOff>12700</xdr:rowOff>
        </xdr:from>
        <xdr:to>
          <xdr:col>15</xdr:col>
          <xdr:colOff>0</xdr:colOff>
          <xdr:row>20</xdr:row>
          <xdr:rowOff>31750</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18</xdr:row>
          <xdr:rowOff>0</xdr:rowOff>
        </xdr:from>
        <xdr:to>
          <xdr:col>23</xdr:col>
          <xdr:colOff>0</xdr:colOff>
          <xdr:row>20</xdr:row>
          <xdr:rowOff>19050</xdr:rowOff>
        </xdr:to>
        <xdr:sp macro="" textlink="">
          <xdr:nvSpPr>
            <xdr:cNvPr id="8194" name="Drop Down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18</xdr:row>
          <xdr:rowOff>0</xdr:rowOff>
        </xdr:from>
        <xdr:to>
          <xdr:col>7</xdr:col>
          <xdr:colOff>0</xdr:colOff>
          <xdr:row>20</xdr:row>
          <xdr:rowOff>19050</xdr:rowOff>
        </xdr:to>
        <xdr:sp macro="" textlink="">
          <xdr:nvSpPr>
            <xdr:cNvPr id="8195" name="Drop Down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8</xdr:col>
      <xdr:colOff>0</xdr:colOff>
      <xdr:row>8</xdr:row>
      <xdr:rowOff>91440</xdr:rowOff>
    </xdr:from>
    <xdr:to>
      <xdr:col>13</xdr:col>
      <xdr:colOff>0</xdr:colOff>
      <xdr:row>25</xdr:row>
      <xdr:rowOff>156210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264795</xdr:colOff>
      <xdr:row>8</xdr:row>
      <xdr:rowOff>91440</xdr:rowOff>
    </xdr:from>
    <xdr:to>
      <xdr:col>20</xdr:col>
      <xdr:colOff>0</xdr:colOff>
      <xdr:row>25</xdr:row>
      <xdr:rowOff>163830</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8</xdr:row>
      <xdr:rowOff>0</xdr:rowOff>
    </xdr:from>
    <xdr:to>
      <xdr:col>6</xdr:col>
      <xdr:colOff>0</xdr:colOff>
      <xdr:row>25</xdr:row>
      <xdr:rowOff>64770</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9</xdr:col>
      <xdr:colOff>167640</xdr:colOff>
      <xdr:row>27</xdr:row>
      <xdr:rowOff>76200</xdr:rowOff>
    </xdr:from>
    <xdr:to>
      <xdr:col>15</xdr:col>
      <xdr:colOff>0</xdr:colOff>
      <xdr:row>45</xdr:row>
      <xdr:rowOff>91440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365760</xdr:colOff>
      <xdr:row>27</xdr:row>
      <xdr:rowOff>152400</xdr:rowOff>
    </xdr:from>
    <xdr:to>
      <xdr:col>23</xdr:col>
      <xdr:colOff>0</xdr:colOff>
      <xdr:row>44</xdr:row>
      <xdr:rowOff>99060</xdr:rowOff>
    </xdr:to>
    <xdr:graphicFrame macro="">
      <xdr:nvGraphicFramePr>
        <xdr:cNvPr id="5" name="Chart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28</xdr:row>
      <xdr:rowOff>0</xdr:rowOff>
    </xdr:from>
    <xdr:to>
      <xdr:col>7</xdr:col>
      <xdr:colOff>0</xdr:colOff>
      <xdr:row>46</xdr:row>
      <xdr:rowOff>15240</xdr:rowOff>
    </xdr:to>
    <xdr:graphicFrame macro="">
      <xdr:nvGraphicFramePr>
        <xdr:cNvPr id="7" name="Chart 6">
          <a:extLst>
            <a:ext uri="{FF2B5EF4-FFF2-40B4-BE49-F238E27FC236}">
              <a16:creationId xmlns:a16="http://schemas.microsoft.com/office/drawing/2014/main" id="{00000000-0008-0000-08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19</xdr:row>
          <xdr:rowOff>0</xdr:rowOff>
        </xdr:from>
        <xdr:to>
          <xdr:col>15</xdr:col>
          <xdr:colOff>0</xdr:colOff>
          <xdr:row>19</xdr:row>
          <xdr:rowOff>177800</xdr:rowOff>
        </xdr:to>
        <xdr:sp macro="" textlink="">
          <xdr:nvSpPr>
            <xdr:cNvPr id="17409" name="Drop Down 1"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19</xdr:row>
          <xdr:rowOff>0</xdr:rowOff>
        </xdr:from>
        <xdr:to>
          <xdr:col>23</xdr:col>
          <xdr:colOff>0</xdr:colOff>
          <xdr:row>19</xdr:row>
          <xdr:rowOff>177800</xdr:rowOff>
        </xdr:to>
        <xdr:sp macro="" textlink="">
          <xdr:nvSpPr>
            <xdr:cNvPr id="17410" name="Drop Down 2"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19</xdr:row>
          <xdr:rowOff>12700</xdr:rowOff>
        </xdr:from>
        <xdr:to>
          <xdr:col>7</xdr:col>
          <xdr:colOff>0</xdr:colOff>
          <xdr:row>19</xdr:row>
          <xdr:rowOff>177800</xdr:rowOff>
        </xdr:to>
        <xdr:sp macro="" textlink="">
          <xdr:nvSpPr>
            <xdr:cNvPr id="17411" name="Drop Down 3"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9</xdr:col>
      <xdr:colOff>579120</xdr:colOff>
      <xdr:row>26</xdr:row>
      <xdr:rowOff>15240</xdr:rowOff>
    </xdr:from>
    <xdr:to>
      <xdr:col>15</xdr:col>
      <xdr:colOff>0</xdr:colOff>
      <xdr:row>40</xdr:row>
      <xdr:rowOff>133350</xdr:rowOff>
    </xdr:to>
    <xdr:graphicFrame macro="">
      <xdr:nvGraphicFramePr>
        <xdr:cNvPr id="3" name="Chart 2">
          <a:extLst>
            <a:ext uri="{FF2B5EF4-FFF2-40B4-BE49-F238E27FC236}">
              <a16:creationId xmlns:a16="http://schemas.microsoft.com/office/drawing/2014/main" id="{00000000-0008-0000-0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190500</xdr:colOff>
      <xdr:row>25</xdr:row>
      <xdr:rowOff>160020</xdr:rowOff>
    </xdr:from>
    <xdr:to>
      <xdr:col>23</xdr:col>
      <xdr:colOff>0</xdr:colOff>
      <xdr:row>40</xdr:row>
      <xdr:rowOff>123825</xdr:rowOff>
    </xdr:to>
    <xdr:graphicFrame macro="">
      <xdr:nvGraphicFramePr>
        <xdr:cNvPr id="5" name="Chart 4">
          <a:extLst>
            <a:ext uri="{FF2B5EF4-FFF2-40B4-BE49-F238E27FC236}">
              <a16:creationId xmlns:a16="http://schemas.microsoft.com/office/drawing/2014/main" id="{00000000-0008-0000-0A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121920</xdr:colOff>
      <xdr:row>26</xdr:row>
      <xdr:rowOff>0</xdr:rowOff>
    </xdr:from>
    <xdr:to>
      <xdr:col>7</xdr:col>
      <xdr:colOff>0</xdr:colOff>
      <xdr:row>41</xdr:row>
      <xdr:rowOff>0</xdr:rowOff>
    </xdr:to>
    <xdr:graphicFrame macro="">
      <xdr:nvGraphicFramePr>
        <xdr:cNvPr id="7" name="Chart 6">
          <a:extLst>
            <a:ext uri="{FF2B5EF4-FFF2-40B4-BE49-F238E27FC236}">
              <a16:creationId xmlns:a16="http://schemas.microsoft.com/office/drawing/2014/main" id="{00000000-0008-0000-0A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17</xdr:row>
          <xdr:rowOff>0</xdr:rowOff>
        </xdr:from>
        <xdr:to>
          <xdr:col>15</xdr:col>
          <xdr:colOff>0</xdr:colOff>
          <xdr:row>18</xdr:row>
          <xdr:rowOff>0</xdr:rowOff>
        </xdr:to>
        <xdr:sp macro="" textlink="">
          <xdr:nvSpPr>
            <xdr:cNvPr id="18433" name="Drop Down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17</xdr:row>
          <xdr:rowOff>19050</xdr:rowOff>
        </xdr:from>
        <xdr:to>
          <xdr:col>23</xdr:col>
          <xdr:colOff>0</xdr:colOff>
          <xdr:row>18</xdr:row>
          <xdr:rowOff>0</xdr:rowOff>
        </xdr:to>
        <xdr:sp macro="" textlink="">
          <xdr:nvSpPr>
            <xdr:cNvPr id="18434" name="Drop Down 2" hidden="1">
              <a:extLst>
                <a:ext uri="{63B3BB69-23CF-44E3-9099-C40C66FF867C}">
                  <a14:compatExt spid="_x0000_s18434"/>
                </a:ext>
                <a:ext uri="{FF2B5EF4-FFF2-40B4-BE49-F238E27FC236}">
                  <a16:creationId xmlns:a16="http://schemas.microsoft.com/office/drawing/2014/main" id="{00000000-0008-0000-0A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xdr:row>
          <xdr:rowOff>0</xdr:rowOff>
        </xdr:from>
        <xdr:to>
          <xdr:col>7</xdr:col>
          <xdr:colOff>0</xdr:colOff>
          <xdr:row>18</xdr:row>
          <xdr:rowOff>0</xdr:rowOff>
        </xdr:to>
        <xdr:sp macro="" textlink="">
          <xdr:nvSpPr>
            <xdr:cNvPr id="18435" name="Drop Down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9</xdr:col>
      <xdr:colOff>205740</xdr:colOff>
      <xdr:row>27</xdr:row>
      <xdr:rowOff>15240</xdr:rowOff>
    </xdr:from>
    <xdr:to>
      <xdr:col>15</xdr:col>
      <xdr:colOff>0</xdr:colOff>
      <xdr:row>43</xdr:row>
      <xdr:rowOff>0</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27</xdr:row>
      <xdr:rowOff>0</xdr:rowOff>
    </xdr:from>
    <xdr:to>
      <xdr:col>23</xdr:col>
      <xdr:colOff>0</xdr:colOff>
      <xdr:row>43</xdr:row>
      <xdr:rowOff>0</xdr:rowOff>
    </xdr:to>
    <xdr:graphicFrame macro="">
      <xdr:nvGraphicFramePr>
        <xdr:cNvPr id="5" name="Chart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27</xdr:row>
      <xdr:rowOff>0</xdr:rowOff>
    </xdr:from>
    <xdr:to>
      <xdr:col>7</xdr:col>
      <xdr:colOff>0</xdr:colOff>
      <xdr:row>43</xdr:row>
      <xdr:rowOff>0</xdr:rowOff>
    </xdr:to>
    <xdr:graphicFrame macro="">
      <xdr:nvGraphicFramePr>
        <xdr:cNvPr id="7" name="Chart 6">
          <a:extLst>
            <a:ext uri="{FF2B5EF4-FFF2-40B4-BE49-F238E27FC236}">
              <a16:creationId xmlns:a16="http://schemas.microsoft.com/office/drawing/2014/main" id="{00000000-0008-0000-0C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17</xdr:row>
          <xdr:rowOff>171450</xdr:rowOff>
        </xdr:from>
        <xdr:to>
          <xdr:col>15</xdr:col>
          <xdr:colOff>0</xdr:colOff>
          <xdr:row>19</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C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17</xdr:row>
          <xdr:rowOff>171450</xdr:rowOff>
        </xdr:from>
        <xdr:to>
          <xdr:col>23</xdr:col>
          <xdr:colOff>0</xdr:colOff>
          <xdr:row>19</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C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18</xdr:row>
          <xdr:rowOff>0</xdr:rowOff>
        </xdr:from>
        <xdr:to>
          <xdr:col>7</xdr:col>
          <xdr:colOff>0</xdr:colOff>
          <xdr:row>19</xdr:row>
          <xdr:rowOff>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C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_Public/WORD%20Gen%20Docs/AA_Safety%20Statistics/2014_2015%20Data%20&amp;%20Reports/2014-15%20Spreadsheet/SPI%20YE%202015%20With%20Transmission%20changes%20(2015102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nill\Desktop\EEA\Updated%20Files\2017_2018%20Data%20&amp;%20Reports\2017-2018%20Spreadsheet\SPI%20YE%202018%20-%20D60%20D80%20excluded%20-%20updated%20-%20hardocded%20Benchmark%20IDs%20-%20Historic%20dat%20for%20SL%20compani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ables by Sector"/>
      <sheetName val="Tables by Classification"/>
      <sheetName val="Charts"/>
      <sheetName val="Benchmarks 2015"/>
      <sheetName val="Benchmarks 2014"/>
      <sheetName val="Benchmarks 2013"/>
      <sheetName val="Benchmarks 2012"/>
      <sheetName val="Benchmarks 2011"/>
      <sheetName val="Benchmarks 2010"/>
      <sheetName val="Lookups"/>
      <sheetName val="Instructions"/>
      <sheetName val="Org Groupings by Year"/>
      <sheetName val="Sheet2"/>
    </sheetNames>
    <sheetDataSet>
      <sheetData sheetId="0">
        <row r="2">
          <cell r="AR2" t="str">
            <v>2004, Distribution &lt; 100</v>
          </cell>
        </row>
        <row r="3">
          <cell r="AR3" t="str">
            <v>2005, Distribution &lt; 100</v>
          </cell>
        </row>
        <row r="4">
          <cell r="AR4" t="str">
            <v>2006, Distribution &lt; 100</v>
          </cell>
        </row>
        <row r="5">
          <cell r="AR5" t="str">
            <v>2007, Distribution &lt; 100</v>
          </cell>
        </row>
        <row r="6">
          <cell r="AR6" t="str">
            <v>2008, Distribution &gt;= 100, &lt; 250</v>
          </cell>
        </row>
        <row r="7">
          <cell r="AR7" t="str">
            <v>2009, Distribution &lt; 100</v>
          </cell>
        </row>
        <row r="8">
          <cell r="AR8" t="str">
            <v>2010, Distribution &gt;= 100, &lt; 250</v>
          </cell>
        </row>
        <row r="9">
          <cell r="AR9" t="str">
            <v>2011, Distribution &gt;= 100, &lt; 250</v>
          </cell>
        </row>
        <row r="10">
          <cell r="AR10" t="str">
            <v>2012, Distribution &lt; 100</v>
          </cell>
        </row>
        <row r="11">
          <cell r="AR11" t="str">
            <v>2013, Distribution &gt;= 100, &lt; 250</v>
          </cell>
        </row>
        <row r="12">
          <cell r="AR12" t="str">
            <v>2014, Distribution &gt;= 100, &lt; 250</v>
          </cell>
        </row>
        <row r="13">
          <cell r="AR13" t="str">
            <v>2015, Distribution &gt;= 100, &lt; 250</v>
          </cell>
        </row>
        <row r="14">
          <cell r="AR14" t="str">
            <v>2004, Distribution &lt; 100</v>
          </cell>
        </row>
        <row r="15">
          <cell r="AR15" t="str">
            <v>2005, Distribution &lt; 100</v>
          </cell>
        </row>
        <row r="16">
          <cell r="AR16" t="str">
            <v>2006, Distribution &lt; 100</v>
          </cell>
        </row>
        <row r="17">
          <cell r="AR17" t="str">
            <v>2007, Distribution &lt; 100</v>
          </cell>
        </row>
        <row r="18">
          <cell r="AR18" t="str">
            <v>2008, Distribution &lt; 100</v>
          </cell>
        </row>
        <row r="19">
          <cell r="AR19" t="str">
            <v>2009, Distribution &lt; 100</v>
          </cell>
        </row>
        <row r="20">
          <cell r="AR20" t="str">
            <v>2010, Distribution &lt; 100</v>
          </cell>
        </row>
        <row r="21">
          <cell r="AR21" t="str">
            <v>2011, Distribution &lt; 100</v>
          </cell>
        </row>
        <row r="22">
          <cell r="AR22" t="str">
            <v>2012, Distribution &lt; 100</v>
          </cell>
        </row>
        <row r="23">
          <cell r="AR23" t="str">
            <v>2013, Distribution &lt; 100</v>
          </cell>
        </row>
        <row r="24">
          <cell r="AR24" t="str">
            <v>2014, Distribution &lt; 100</v>
          </cell>
        </row>
        <row r="25">
          <cell r="AR25" t="str">
            <v>2015, Distribution &lt; 100</v>
          </cell>
        </row>
        <row r="26">
          <cell r="AR26" t="str">
            <v>2004, Distribution &lt; 100</v>
          </cell>
        </row>
        <row r="27">
          <cell r="AR27" t="str">
            <v>2005, Distribution &lt; 100</v>
          </cell>
        </row>
        <row r="28">
          <cell r="AR28" t="str">
            <v>2006, Distribution &lt; 100</v>
          </cell>
        </row>
        <row r="29">
          <cell r="AR29" t="str">
            <v>2007, Distribution &lt; 100</v>
          </cell>
        </row>
        <row r="30">
          <cell r="AR30" t="str">
            <v>2008, Distribution &lt; 100</v>
          </cell>
        </row>
        <row r="31">
          <cell r="AR31" t="str">
            <v>2009, Distribution &lt; 100</v>
          </cell>
        </row>
        <row r="32">
          <cell r="AR32" t="str">
            <v>2010, Distribution &lt; 100</v>
          </cell>
        </row>
        <row r="33">
          <cell r="AR33" t="str">
            <v>2011, Distribution &lt; 100</v>
          </cell>
        </row>
        <row r="34">
          <cell r="AR34" t="str">
            <v>2012, Distribution &gt;= 100, &lt; 250</v>
          </cell>
        </row>
        <row r="35">
          <cell r="AR35" t="str">
            <v>2013, Distribution &gt;= 100, &lt; 250</v>
          </cell>
        </row>
        <row r="36">
          <cell r="AR36" t="str">
            <v>2014, Distribution &lt; 100</v>
          </cell>
        </row>
        <row r="37">
          <cell r="AR37" t="str">
            <v>2015, Distribution &gt;= 100, &lt; 250</v>
          </cell>
        </row>
        <row r="38">
          <cell r="AR38" t="str">
            <v>2004, Generation</v>
          </cell>
        </row>
        <row r="39">
          <cell r="AR39" t="str">
            <v>2005, Generation</v>
          </cell>
        </row>
        <row r="40">
          <cell r="AR40" t="str">
            <v>2006, Generation</v>
          </cell>
        </row>
        <row r="41">
          <cell r="AR41" t="str">
            <v>2007, Generation</v>
          </cell>
        </row>
        <row r="42">
          <cell r="AR42" t="str">
            <v>2008, Generation</v>
          </cell>
        </row>
        <row r="43">
          <cell r="AR43" t="str">
            <v>2009, Generation</v>
          </cell>
        </row>
        <row r="44">
          <cell r="AR44" t="str">
            <v>2010, Generation</v>
          </cell>
        </row>
        <row r="45">
          <cell r="AR45" t="str">
            <v>2011, Generation</v>
          </cell>
        </row>
        <row r="46">
          <cell r="AR46" t="str">
            <v>2012, Generation</v>
          </cell>
        </row>
        <row r="47">
          <cell r="AR47" t="str">
            <v>2013, Generation</v>
          </cell>
        </row>
        <row r="48">
          <cell r="AR48" t="str">
            <v>2014, Generation</v>
          </cell>
        </row>
        <row r="49">
          <cell r="AR49" t="str">
            <v>2015, Generation</v>
          </cell>
        </row>
        <row r="50">
          <cell r="AR50" t="str">
            <v>2004, Retail</v>
          </cell>
        </row>
        <row r="51">
          <cell r="AR51" t="str">
            <v>2005, Retail</v>
          </cell>
        </row>
        <row r="52">
          <cell r="AR52" t="str">
            <v>2006, Retail</v>
          </cell>
        </row>
        <row r="53">
          <cell r="AR53" t="str">
            <v>2007, Retail</v>
          </cell>
        </row>
        <row r="54">
          <cell r="AR54" t="str">
            <v>2008, Retail</v>
          </cell>
        </row>
        <row r="55">
          <cell r="AR55" t="str">
            <v>2009, Retail</v>
          </cell>
        </row>
        <row r="56">
          <cell r="AR56" t="str">
            <v>2010, Retail</v>
          </cell>
        </row>
        <row r="57">
          <cell r="AR57" t="str">
            <v>2011, Retail</v>
          </cell>
        </row>
        <row r="58">
          <cell r="AR58" t="str">
            <v>2012, Retail</v>
          </cell>
        </row>
        <row r="59">
          <cell r="AR59" t="str">
            <v>2013, Retail</v>
          </cell>
        </row>
        <row r="60">
          <cell r="AR60" t="str">
            <v>2014, Retail</v>
          </cell>
        </row>
        <row r="61">
          <cell r="AR61" t="str">
            <v>2015, Retail</v>
          </cell>
        </row>
        <row r="62">
          <cell r="AR62" t="str">
            <v>2004, Distribution &lt; 100</v>
          </cell>
        </row>
        <row r="63">
          <cell r="AR63" t="str">
            <v>2005, Distribution &lt; 100</v>
          </cell>
        </row>
        <row r="64">
          <cell r="AR64" t="str">
            <v>2006, Distribution &gt;= 100, &lt; 250</v>
          </cell>
        </row>
        <row r="65">
          <cell r="AR65" t="str">
            <v>2007, Distribution &lt; 100</v>
          </cell>
        </row>
        <row r="66">
          <cell r="AR66" t="str">
            <v>2008, Distribution &gt;= 100, &lt; 250</v>
          </cell>
        </row>
        <row r="67">
          <cell r="AR67" t="str">
            <v>2009, Distribution &gt;= 100, &lt; 250</v>
          </cell>
        </row>
        <row r="68">
          <cell r="AR68" t="str">
            <v>2010, Distribution &gt;= 100, &lt; 250</v>
          </cell>
        </row>
        <row r="69">
          <cell r="AR69" t="str">
            <v>2011, Distribution &gt;= 100, &lt; 250</v>
          </cell>
        </row>
        <row r="70">
          <cell r="AR70" t="str">
            <v>2012, Distribution &gt;= 100, &lt; 250</v>
          </cell>
        </row>
        <row r="71">
          <cell r="AR71" t="str">
            <v>2013, Distribution &gt;= 100, &lt; 250</v>
          </cell>
        </row>
        <row r="72">
          <cell r="AR72" t="str">
            <v>2014, Distribution &gt;= 100, &lt; 250</v>
          </cell>
        </row>
        <row r="73">
          <cell r="AR73" t="str">
            <v>2015, Distribution &gt;= 100, &lt; 250</v>
          </cell>
        </row>
        <row r="74">
          <cell r="AR74" t="str">
            <v>2010, Distribution &gt;= 100, &lt; 250</v>
          </cell>
        </row>
        <row r="75">
          <cell r="AR75" t="str">
            <v>2011, Distribution &gt;= 100, &lt; 250</v>
          </cell>
        </row>
        <row r="76">
          <cell r="AR76" t="str">
            <v>2012, Distribution &gt;= 100, &lt; 250</v>
          </cell>
        </row>
        <row r="77">
          <cell r="AR77" t="str">
            <v>2013, Distribution &gt;= 100, &lt; 250</v>
          </cell>
        </row>
        <row r="78">
          <cell r="AR78" t="str">
            <v>2014, Distribution &gt;= 100, &lt; 250</v>
          </cell>
        </row>
        <row r="79">
          <cell r="AR79" t="str">
            <v>2015, Distribution &gt;= 100, &lt; 250</v>
          </cell>
        </row>
        <row r="80">
          <cell r="AR80" t="str">
            <v>2012, Retail</v>
          </cell>
        </row>
        <row r="81">
          <cell r="AR81" t="str">
            <v>2013, Retail</v>
          </cell>
        </row>
        <row r="82">
          <cell r="AR82" t="str">
            <v>2014, Retail</v>
          </cell>
        </row>
        <row r="83">
          <cell r="AR83" t="str">
            <v>2015, Retail</v>
          </cell>
        </row>
        <row r="84">
          <cell r="AR84" t="str">
            <v>2004, Distribution &lt; 100</v>
          </cell>
        </row>
        <row r="85">
          <cell r="AR85" t="str">
            <v>2005, Distribution &lt; 100</v>
          </cell>
        </row>
        <row r="86">
          <cell r="AR86" t="str">
            <v>2006, Distribution &lt; 100</v>
          </cell>
        </row>
        <row r="87">
          <cell r="AR87" t="str">
            <v>2007, Distribution &lt; 100</v>
          </cell>
        </row>
        <row r="88">
          <cell r="AR88" t="str">
            <v>2008, Distribution &lt; 100</v>
          </cell>
        </row>
        <row r="89">
          <cell r="AR89" t="str">
            <v>2009, Distribution &lt; 100</v>
          </cell>
        </row>
        <row r="90">
          <cell r="AR90" t="str">
            <v>2010, Distribution &lt; 100</v>
          </cell>
        </row>
        <row r="91">
          <cell r="AR91" t="str">
            <v>2011, Distribution &lt; 100</v>
          </cell>
        </row>
        <row r="92">
          <cell r="AR92" t="str">
            <v>2012, Distribution &lt; 100</v>
          </cell>
        </row>
        <row r="93">
          <cell r="AR93" t="str">
            <v>2013, Distribution &lt; 100</v>
          </cell>
        </row>
        <row r="94">
          <cell r="AR94" t="str">
            <v>2014, Distribution &lt; 100</v>
          </cell>
        </row>
        <row r="95">
          <cell r="AR95" t="str">
            <v>2015, Distribution &lt; 100</v>
          </cell>
        </row>
        <row r="96">
          <cell r="AR96" t="str">
            <v>2005, Generation</v>
          </cell>
        </row>
        <row r="97">
          <cell r="AR97" t="str">
            <v>2006, Generation</v>
          </cell>
        </row>
        <row r="98">
          <cell r="AR98" t="str">
            <v>2007, Generation</v>
          </cell>
        </row>
        <row r="99">
          <cell r="AR99" t="str">
            <v>2008, Generation</v>
          </cell>
        </row>
        <row r="100">
          <cell r="AR100" t="str">
            <v>2009, Generation</v>
          </cell>
        </row>
        <row r="101">
          <cell r="AR101" t="str">
            <v>2010, Generation</v>
          </cell>
        </row>
        <row r="102">
          <cell r="AR102" t="str">
            <v>2011, Generation</v>
          </cell>
        </row>
        <row r="103">
          <cell r="AR103" t="str">
            <v>2012, Generation</v>
          </cell>
        </row>
        <row r="104">
          <cell r="AR104" t="str">
            <v>2013, Generation</v>
          </cell>
        </row>
        <row r="105">
          <cell r="AR105" t="str">
            <v>2014, Generation</v>
          </cell>
        </row>
        <row r="106">
          <cell r="AR106" t="str">
            <v>2015, Generation</v>
          </cell>
        </row>
        <row r="107">
          <cell r="AR107" t="str">
            <v>2004, Distribution &gt;= 100, &lt; 250</v>
          </cell>
        </row>
        <row r="108">
          <cell r="AR108" t="str">
            <v>2005, Distribution &gt;= 100, &lt; 250</v>
          </cell>
        </row>
        <row r="109">
          <cell r="AR109" t="str">
            <v>2006, Distribution &gt;= 100, &lt; 250</v>
          </cell>
        </row>
        <row r="110">
          <cell r="AR110" t="str">
            <v>2007, Distribution &gt;= 100, &lt; 250</v>
          </cell>
        </row>
        <row r="111">
          <cell r="AR111" t="str">
            <v>2008, Distribution &gt;= 100, &lt; 250</v>
          </cell>
        </row>
        <row r="112">
          <cell r="AR112" t="str">
            <v>2009, Distribution &gt;= 100, &lt; 250</v>
          </cell>
        </row>
        <row r="113">
          <cell r="AR113" t="str">
            <v>2010, Distribution &gt;= 100, &lt; 250</v>
          </cell>
        </row>
        <row r="114">
          <cell r="AR114" t="str">
            <v>2011, Distribution &gt;= 100, &lt; 250</v>
          </cell>
        </row>
        <row r="115">
          <cell r="AR115" t="str">
            <v>2012, Distribution &lt; 100</v>
          </cell>
        </row>
        <row r="116">
          <cell r="AR116" t="str">
            <v>2013, Distribution &lt; 100</v>
          </cell>
        </row>
        <row r="117">
          <cell r="AR117" t="str">
            <v>2014, Distribution &lt; 100</v>
          </cell>
        </row>
        <row r="118">
          <cell r="AR118" t="str">
            <v>2015, Distribution &gt;= 100, &lt; 250</v>
          </cell>
        </row>
        <row r="119">
          <cell r="AR119" t="str">
            <v>2004, Distribution &lt; 100</v>
          </cell>
        </row>
        <row r="120">
          <cell r="AR120" t="str">
            <v>2005, Distribution &lt; 100</v>
          </cell>
        </row>
        <row r="121">
          <cell r="AR121" t="str">
            <v>2006, Distribution &lt; 100</v>
          </cell>
        </row>
        <row r="122">
          <cell r="AR122" t="str">
            <v>2007, Distribution &lt; 100</v>
          </cell>
        </row>
        <row r="123">
          <cell r="AR123" t="str">
            <v>2008, Distribution &lt; 100</v>
          </cell>
        </row>
        <row r="124">
          <cell r="AR124" t="str">
            <v>2009, Distribution &lt; 100</v>
          </cell>
        </row>
        <row r="125">
          <cell r="AR125" t="str">
            <v>2010, Distribution &lt; 100</v>
          </cell>
        </row>
        <row r="126">
          <cell r="AR126" t="str">
            <v>2011, Distribution &gt;= 100, &lt; 250</v>
          </cell>
        </row>
        <row r="127">
          <cell r="AR127" t="str">
            <v>2012, Distribution &gt;= 100, &lt; 250</v>
          </cell>
        </row>
        <row r="128">
          <cell r="AR128" t="str">
            <v>2013, Distribution &gt;= 100, &lt; 250</v>
          </cell>
        </row>
        <row r="129">
          <cell r="AR129" t="str">
            <v>2014, Distribution &gt;= 100, &lt; 250</v>
          </cell>
        </row>
        <row r="130">
          <cell r="AR130" t="str">
            <v>2015, Distribution &gt;= 100, &lt; 250</v>
          </cell>
        </row>
        <row r="131">
          <cell r="AR131" t="str">
            <v>2004, Distribution &lt; 100</v>
          </cell>
        </row>
        <row r="132">
          <cell r="AR132" t="str">
            <v>2005, Distribution &lt; 100</v>
          </cell>
        </row>
        <row r="133">
          <cell r="AR133" t="str">
            <v>2006, Distribution &lt; 100</v>
          </cell>
        </row>
        <row r="134">
          <cell r="AR134" t="str">
            <v>2007, Distribution &gt;= 100, &lt; 250</v>
          </cell>
        </row>
        <row r="135">
          <cell r="AR135" t="str">
            <v>2008, Distribution &gt;= 100, &lt; 250</v>
          </cell>
        </row>
        <row r="136">
          <cell r="AR136" t="str">
            <v>2009, Distribution &gt;= 100, &lt; 250</v>
          </cell>
        </row>
        <row r="137">
          <cell r="AR137" t="str">
            <v>2010, Distribution &gt;= 100, &lt; 250</v>
          </cell>
        </row>
        <row r="138">
          <cell r="AR138" t="str">
            <v>2011, Distribution &gt;= 100, &lt; 250</v>
          </cell>
        </row>
        <row r="139">
          <cell r="AR139" t="str">
            <v>2012, Distribution &gt;= 100, &lt; 250</v>
          </cell>
        </row>
        <row r="140">
          <cell r="AR140" t="str">
            <v>2013, Distribution &gt;= 100, &lt; 250</v>
          </cell>
        </row>
        <row r="141">
          <cell r="AR141" t="str">
            <v>2014, Distribution &gt;= 100, &lt; 250</v>
          </cell>
        </row>
        <row r="142">
          <cell r="AR142" t="str">
            <v>2015, Distribution &gt;= 100, &lt; 250</v>
          </cell>
        </row>
        <row r="143">
          <cell r="AR143" t="str">
            <v>2004, Generation</v>
          </cell>
        </row>
        <row r="144">
          <cell r="AR144" t="str">
            <v>2005, Generation</v>
          </cell>
        </row>
        <row r="145">
          <cell r="AR145" t="str">
            <v>2006, Generation</v>
          </cell>
        </row>
        <row r="146">
          <cell r="AR146" t="str">
            <v>2007, Generation</v>
          </cell>
        </row>
        <row r="147">
          <cell r="AR147" t="str">
            <v>2008, Generation</v>
          </cell>
        </row>
        <row r="148">
          <cell r="AR148" t="str">
            <v>2009, Generation</v>
          </cell>
        </row>
        <row r="149">
          <cell r="AR149" t="str">
            <v>2010, Generation</v>
          </cell>
        </row>
        <row r="150">
          <cell r="AR150" t="str">
            <v>2011, Generation</v>
          </cell>
        </row>
        <row r="151">
          <cell r="AR151" t="str">
            <v>2012, Generation</v>
          </cell>
        </row>
        <row r="152">
          <cell r="AR152" t="str">
            <v>2013, Generation</v>
          </cell>
        </row>
        <row r="153">
          <cell r="AR153" t="str">
            <v>2014, Generation</v>
          </cell>
        </row>
        <row r="154">
          <cell r="AR154" t="str">
            <v>2015, Generation</v>
          </cell>
        </row>
        <row r="155">
          <cell r="AR155" t="str">
            <v>2004, Retail</v>
          </cell>
        </row>
        <row r="156">
          <cell r="AR156" t="str">
            <v>2005, Retail</v>
          </cell>
        </row>
        <row r="157">
          <cell r="AR157" t="str">
            <v>2006, Retail</v>
          </cell>
        </row>
        <row r="158">
          <cell r="AR158" t="str">
            <v>2007, Retail</v>
          </cell>
        </row>
        <row r="159">
          <cell r="AR159" t="str">
            <v>2008, Retail</v>
          </cell>
        </row>
        <row r="160">
          <cell r="AR160" t="str">
            <v>2009, Retail</v>
          </cell>
        </row>
        <row r="161">
          <cell r="AR161" t="str">
            <v>2010, Retail</v>
          </cell>
        </row>
        <row r="162">
          <cell r="AR162" t="str">
            <v>2011, Retail</v>
          </cell>
        </row>
        <row r="163">
          <cell r="AR163" t="str">
            <v>2012, Retail</v>
          </cell>
        </row>
        <row r="164">
          <cell r="AR164" t="str">
            <v>2013, Retail</v>
          </cell>
        </row>
        <row r="165">
          <cell r="AR165" t="str">
            <v>2014, Retail</v>
          </cell>
        </row>
        <row r="166">
          <cell r="AR166" t="str">
            <v>2015, Retail</v>
          </cell>
        </row>
        <row r="167">
          <cell r="AR167" t="str">
            <v>2004, Distribution &lt; 100</v>
          </cell>
        </row>
        <row r="168">
          <cell r="AR168" t="str">
            <v>2005, Distribution &lt; 100</v>
          </cell>
        </row>
        <row r="169">
          <cell r="AR169" t="str">
            <v>2006, Distribution &lt; 100</v>
          </cell>
        </row>
        <row r="170">
          <cell r="AR170" t="str">
            <v>2007, Distribution &lt; 100</v>
          </cell>
        </row>
        <row r="171">
          <cell r="AR171" t="str">
            <v>2008, Distribution &lt; 100</v>
          </cell>
        </row>
        <row r="172">
          <cell r="AR172" t="str">
            <v>2009, Distribution &lt; 100</v>
          </cell>
        </row>
        <row r="173">
          <cell r="AR173" t="str">
            <v>2010, Distribution &lt; 100</v>
          </cell>
        </row>
        <row r="174">
          <cell r="AR174" t="str">
            <v>2011, Distribution &lt; 100</v>
          </cell>
        </row>
        <row r="175">
          <cell r="AR175" t="str">
            <v>2012, Distribution &lt; 100</v>
          </cell>
        </row>
        <row r="176">
          <cell r="AR176" t="str">
            <v>2013, Distribution &gt;= 100, &lt; 250</v>
          </cell>
        </row>
        <row r="177">
          <cell r="AR177" t="str">
            <v>2014, Distribution &lt; 100</v>
          </cell>
        </row>
        <row r="178">
          <cell r="AR178" t="str">
            <v>2015, Distribution &gt;= 250</v>
          </cell>
        </row>
        <row r="179">
          <cell r="AR179" t="str">
            <v>2004, Distribution &lt; 100</v>
          </cell>
        </row>
        <row r="180">
          <cell r="AR180" t="str">
            <v>2005, Distribution &gt;= 100, &lt; 250</v>
          </cell>
        </row>
        <row r="181">
          <cell r="AR181" t="str">
            <v>2006, Distribution &gt;= 100, &lt; 250</v>
          </cell>
        </row>
        <row r="182">
          <cell r="AR182" t="str">
            <v>2007, Distribution &gt;= 100, &lt; 250</v>
          </cell>
        </row>
        <row r="183">
          <cell r="AR183" t="str">
            <v>2008, Distribution &gt;= 100, &lt; 250</v>
          </cell>
        </row>
        <row r="184">
          <cell r="AR184" t="str">
            <v>2009, Distribution &gt;= 100, &lt; 250</v>
          </cell>
        </row>
        <row r="185">
          <cell r="AR185" t="str">
            <v>2010, Distribution &gt;= 100, &lt; 250</v>
          </cell>
        </row>
        <row r="186">
          <cell r="AR186" t="str">
            <v>2011, Distribution &gt;= 100, &lt; 250</v>
          </cell>
        </row>
        <row r="187">
          <cell r="AR187" t="str">
            <v>2012, Distribution &gt;= 100, &lt; 250</v>
          </cell>
        </row>
        <row r="188">
          <cell r="AR188" t="str">
            <v>2013, Distribution &gt;= 100, &lt; 250</v>
          </cell>
        </row>
        <row r="189">
          <cell r="AR189" t="str">
            <v>2014, Distribution &gt;= 100, &lt; 250</v>
          </cell>
        </row>
        <row r="190">
          <cell r="AR190" t="str">
            <v>2015, Distribution &gt;= 100, &lt; 250</v>
          </cell>
        </row>
        <row r="191">
          <cell r="AR191" t="str">
            <v>2009, Generation</v>
          </cell>
        </row>
        <row r="192">
          <cell r="AR192" t="str">
            <v>2010, Generation</v>
          </cell>
        </row>
        <row r="193">
          <cell r="AR193" t="str">
            <v>2011, Generation</v>
          </cell>
        </row>
        <row r="194">
          <cell r="AR194" t="str">
            <v>2012, Generation</v>
          </cell>
        </row>
        <row r="195">
          <cell r="AR195" t="str">
            <v>2013, Generation</v>
          </cell>
        </row>
        <row r="196">
          <cell r="AR196" t="str">
            <v>2014, Generation</v>
          </cell>
        </row>
        <row r="197">
          <cell r="AR197" t="str">
            <v>2015, Generation</v>
          </cell>
        </row>
        <row r="198">
          <cell r="AR198" t="str">
            <v>2004, Distribution &lt; 100</v>
          </cell>
        </row>
        <row r="199">
          <cell r="AR199" t="str">
            <v>2005, Distribution &lt; 100</v>
          </cell>
        </row>
        <row r="200">
          <cell r="AR200" t="str">
            <v>2006, Distribution &gt;= 100, &lt; 250</v>
          </cell>
        </row>
        <row r="201">
          <cell r="AR201" t="str">
            <v>2007, Distribution &gt;= 100, &lt; 250</v>
          </cell>
        </row>
        <row r="202">
          <cell r="AR202" t="str">
            <v>2008, Distribution &gt;= 100, &lt; 250</v>
          </cell>
        </row>
        <row r="203">
          <cell r="AR203" t="str">
            <v>2009, Distribution &lt; 100</v>
          </cell>
        </row>
        <row r="204">
          <cell r="AR204" t="str">
            <v>2010, Distribution &lt; 100</v>
          </cell>
        </row>
        <row r="205">
          <cell r="AR205" t="str">
            <v>2011, Distribution &lt; 100</v>
          </cell>
        </row>
        <row r="206">
          <cell r="AR206" t="str">
            <v>2012, Distribution &lt; 100</v>
          </cell>
        </row>
        <row r="207">
          <cell r="AR207" t="str">
            <v>2013, Distribution &gt;= 100, &lt; 250</v>
          </cell>
        </row>
        <row r="208">
          <cell r="AR208" t="str">
            <v>2014, Distribution &gt;= 100, &lt; 250</v>
          </cell>
        </row>
        <row r="209">
          <cell r="AR209" t="str">
            <v>2015, Distribution &gt;= 100, &lt; 250</v>
          </cell>
        </row>
        <row r="210">
          <cell r="AR210" t="str">
            <v>2004, Generation</v>
          </cell>
        </row>
        <row r="211">
          <cell r="AR211" t="str">
            <v>2005, Generation</v>
          </cell>
        </row>
        <row r="212">
          <cell r="AR212" t="str">
            <v>2006, Generation</v>
          </cell>
        </row>
        <row r="213">
          <cell r="AR213" t="str">
            <v>2007, Generation</v>
          </cell>
        </row>
        <row r="214">
          <cell r="AR214" t="str">
            <v>2008, Generation</v>
          </cell>
        </row>
        <row r="215">
          <cell r="AR215" t="str">
            <v>2009, Generation</v>
          </cell>
        </row>
        <row r="216">
          <cell r="AR216" t="str">
            <v>2010, Generation</v>
          </cell>
        </row>
        <row r="217">
          <cell r="AR217" t="str">
            <v>2011, Generation</v>
          </cell>
        </row>
        <row r="218">
          <cell r="AR218" t="str">
            <v>2012, Generation</v>
          </cell>
        </row>
        <row r="219">
          <cell r="AR219" t="str">
            <v>2013, Generation</v>
          </cell>
        </row>
        <row r="220">
          <cell r="AR220" t="str">
            <v>2014, Generation</v>
          </cell>
        </row>
        <row r="221">
          <cell r="AR221" t="str">
            <v>2015, Generation</v>
          </cell>
        </row>
        <row r="222">
          <cell r="AR222" t="str">
            <v>2009, Retail</v>
          </cell>
        </row>
        <row r="223">
          <cell r="AR223" t="str">
            <v>2010, Retail</v>
          </cell>
        </row>
        <row r="224">
          <cell r="AR224" t="str">
            <v>2011, Retail</v>
          </cell>
        </row>
        <row r="225">
          <cell r="AR225" t="str">
            <v>2012, Retail</v>
          </cell>
        </row>
        <row r="226">
          <cell r="AR226" t="str">
            <v>2013, Retail</v>
          </cell>
        </row>
        <row r="227">
          <cell r="AR227" t="str">
            <v>2014, Retail</v>
          </cell>
        </row>
        <row r="228">
          <cell r="AR228" t="str">
            <v>2015, Retail</v>
          </cell>
        </row>
        <row r="229">
          <cell r="AR229" t="str">
            <v>2004, Generation</v>
          </cell>
        </row>
        <row r="230">
          <cell r="AR230" t="str">
            <v>2005, Generation</v>
          </cell>
        </row>
        <row r="231">
          <cell r="AR231" t="str">
            <v>2006, Generation</v>
          </cell>
        </row>
        <row r="232">
          <cell r="AR232" t="str">
            <v>2007, Generation</v>
          </cell>
        </row>
        <row r="233">
          <cell r="AR233" t="str">
            <v>2008, Generation</v>
          </cell>
        </row>
        <row r="234">
          <cell r="AR234" t="str">
            <v>2009, Generation</v>
          </cell>
        </row>
        <row r="235">
          <cell r="AR235" t="str">
            <v>2010, Generation</v>
          </cell>
        </row>
        <row r="236">
          <cell r="AR236" t="str">
            <v>2011, Generation</v>
          </cell>
        </row>
        <row r="237">
          <cell r="AR237" t="str">
            <v>2012, Generation</v>
          </cell>
        </row>
        <row r="238">
          <cell r="AR238" t="str">
            <v>2013, Generation</v>
          </cell>
        </row>
        <row r="239">
          <cell r="AR239" t="str">
            <v>2014, Generation</v>
          </cell>
        </row>
        <row r="240">
          <cell r="AR240" t="str">
            <v>2015, Generation</v>
          </cell>
        </row>
        <row r="241">
          <cell r="AR241" t="str">
            <v>2004, Retail</v>
          </cell>
        </row>
        <row r="242">
          <cell r="AR242" t="str">
            <v>2005, Retail</v>
          </cell>
        </row>
        <row r="243">
          <cell r="AR243" t="str">
            <v>2006, Retail</v>
          </cell>
        </row>
        <row r="244">
          <cell r="AR244" t="str">
            <v>2007, Retail</v>
          </cell>
        </row>
        <row r="245">
          <cell r="AR245" t="str">
            <v>2008, Retail</v>
          </cell>
        </row>
        <row r="246">
          <cell r="AR246" t="str">
            <v>2009, Retail</v>
          </cell>
        </row>
        <row r="247">
          <cell r="AR247" t="str">
            <v>2010, Retail</v>
          </cell>
        </row>
        <row r="248">
          <cell r="AR248" t="str">
            <v>2011, Retail</v>
          </cell>
        </row>
        <row r="249">
          <cell r="AR249" t="str">
            <v>2012, Retail</v>
          </cell>
        </row>
        <row r="250">
          <cell r="AR250" t="str">
            <v>2013, Retail</v>
          </cell>
        </row>
        <row r="251">
          <cell r="AR251" t="str">
            <v>2014, Retail</v>
          </cell>
        </row>
        <row r="252">
          <cell r="AR252" t="str">
            <v>2015, Retail</v>
          </cell>
        </row>
        <row r="253">
          <cell r="AR253" t="str">
            <v>2004, Distribution &lt; 100</v>
          </cell>
        </row>
        <row r="254">
          <cell r="AR254" t="str">
            <v>2005, Distribution &lt; 100</v>
          </cell>
        </row>
        <row r="255">
          <cell r="AR255" t="str">
            <v>2006, Distribution &lt; 100</v>
          </cell>
        </row>
        <row r="256">
          <cell r="AR256" t="str">
            <v>2007, Distribution &lt; 100</v>
          </cell>
        </row>
        <row r="257">
          <cell r="AR257" t="str">
            <v>2008, Distribution &lt; 100</v>
          </cell>
        </row>
        <row r="258">
          <cell r="AR258" t="str">
            <v>2009, Distribution &lt; 100</v>
          </cell>
        </row>
        <row r="259">
          <cell r="AR259" t="str">
            <v>2010, Distribution &lt; 100</v>
          </cell>
        </row>
        <row r="260">
          <cell r="AR260" t="str">
            <v>2011, Distribution &lt; 100</v>
          </cell>
        </row>
        <row r="261">
          <cell r="AR261" t="str">
            <v>2012, Distribution &lt; 100</v>
          </cell>
        </row>
        <row r="262">
          <cell r="AR262" t="str">
            <v>2013, Distribution &lt; 100</v>
          </cell>
        </row>
        <row r="263">
          <cell r="AR263" t="str">
            <v>2014, Distribution &lt; 100</v>
          </cell>
        </row>
        <row r="264">
          <cell r="AR264" t="str">
            <v>2015, Distribution &lt; 100</v>
          </cell>
        </row>
        <row r="265">
          <cell r="AR265" t="str">
            <v>2004, Distribution &lt; 100</v>
          </cell>
        </row>
        <row r="266">
          <cell r="AR266" t="str">
            <v>2005, Distribution &lt; 100</v>
          </cell>
        </row>
        <row r="267">
          <cell r="AR267" t="str">
            <v>2006, Distribution &lt; 100</v>
          </cell>
        </row>
        <row r="268">
          <cell r="AR268" t="str">
            <v>2007, Distribution &lt; 100</v>
          </cell>
        </row>
        <row r="269">
          <cell r="AR269" t="str">
            <v>2008, Distribution &lt; 100</v>
          </cell>
        </row>
        <row r="270">
          <cell r="AR270" t="str">
            <v>2009, Distribution &lt; 100</v>
          </cell>
        </row>
        <row r="271">
          <cell r="AR271" t="str">
            <v>2010, Distribution &lt; 100</v>
          </cell>
        </row>
        <row r="272">
          <cell r="AR272" t="str">
            <v>2011, Distribution &lt; 100</v>
          </cell>
        </row>
        <row r="273">
          <cell r="AR273" t="str">
            <v>2012, Distribution &lt; 100</v>
          </cell>
        </row>
        <row r="274">
          <cell r="AR274" t="str">
            <v>2013, Distribution &lt; 100</v>
          </cell>
        </row>
        <row r="275">
          <cell r="AR275" t="str">
            <v>2014, Distribution &lt; 100</v>
          </cell>
        </row>
        <row r="276">
          <cell r="AR276" t="str">
            <v>2015, Distribution &gt;= 100, &lt; 250</v>
          </cell>
        </row>
        <row r="277">
          <cell r="AR277" t="str">
            <v>2004, Distribution &lt; 100</v>
          </cell>
        </row>
        <row r="278">
          <cell r="AR278" t="str">
            <v>2005, Distribution &lt; 100</v>
          </cell>
        </row>
        <row r="279">
          <cell r="AR279" t="str">
            <v>2006, Distribution &lt; 100</v>
          </cell>
        </row>
        <row r="280">
          <cell r="AR280" t="str">
            <v>2007, Distribution &lt; 100</v>
          </cell>
        </row>
        <row r="281">
          <cell r="AR281" t="str">
            <v>2008, Distribution &lt; 100</v>
          </cell>
        </row>
        <row r="282">
          <cell r="AR282" t="str">
            <v>2009, Distribution &lt; 100</v>
          </cell>
        </row>
        <row r="283">
          <cell r="AR283" t="str">
            <v>2010, Distribution &lt; 100</v>
          </cell>
        </row>
        <row r="284">
          <cell r="AR284" t="str">
            <v>2011, Distribution &lt; 100</v>
          </cell>
        </row>
        <row r="285">
          <cell r="AR285" t="str">
            <v>2012, Distribution &lt; 100</v>
          </cell>
        </row>
        <row r="286">
          <cell r="AR286" t="str">
            <v>2013, Distribution &lt; 100</v>
          </cell>
        </row>
        <row r="287">
          <cell r="AR287" t="str">
            <v>2014, Distribution &lt; 100</v>
          </cell>
        </row>
        <row r="288">
          <cell r="AR288" t="str">
            <v>2015, Distribution &lt; 100</v>
          </cell>
        </row>
        <row r="289">
          <cell r="AR289" t="str">
            <v>2004, Distribution &gt;= 250</v>
          </cell>
        </row>
        <row r="290">
          <cell r="AR290" t="str">
            <v>2005, Distribution &gt;= 250</v>
          </cell>
        </row>
        <row r="291">
          <cell r="AR291" t="str">
            <v>2006, Distribution &gt;= 250</v>
          </cell>
        </row>
        <row r="292">
          <cell r="AR292" t="str">
            <v>2007, Distribution &gt;= 250</v>
          </cell>
        </row>
        <row r="293">
          <cell r="AR293" t="str">
            <v>2008, Distribution &gt;= 250</v>
          </cell>
        </row>
        <row r="294">
          <cell r="AR294" t="str">
            <v>2009, Distribution &gt;= 250</v>
          </cell>
        </row>
        <row r="295">
          <cell r="AR295" t="str">
            <v>2010, Distribution &gt;= 250</v>
          </cell>
        </row>
        <row r="296">
          <cell r="AR296" t="str">
            <v>2011, Distribution &gt;= 250</v>
          </cell>
        </row>
        <row r="297">
          <cell r="AR297" t="str">
            <v>2012, Distribution &gt;= 250</v>
          </cell>
        </row>
        <row r="298">
          <cell r="AR298" t="str">
            <v>2013, Distribution &gt;= 250</v>
          </cell>
        </row>
        <row r="299">
          <cell r="AR299" t="str">
            <v>2014, Distribution &gt;= 250</v>
          </cell>
        </row>
        <row r="300">
          <cell r="AR300" t="str">
            <v>2015, Distribution &gt;= 250</v>
          </cell>
        </row>
        <row r="301">
          <cell r="AR301" t="str">
            <v>2004, Distribution &gt;= 100, &lt; 250</v>
          </cell>
        </row>
        <row r="302">
          <cell r="AR302" t="str">
            <v>2005, Distribution &gt;= 100, &lt; 250</v>
          </cell>
        </row>
        <row r="303">
          <cell r="AR303" t="str">
            <v>2006, Distribution &gt;= 100, &lt; 250</v>
          </cell>
        </row>
        <row r="304">
          <cell r="AR304" t="str">
            <v>2007, Distribution &gt;= 100, &lt; 250</v>
          </cell>
        </row>
        <row r="305">
          <cell r="AR305" t="str">
            <v>2008, Distribution &lt; 100</v>
          </cell>
        </row>
        <row r="306">
          <cell r="AR306" t="str">
            <v>2009, Distribution &gt;= 250</v>
          </cell>
        </row>
        <row r="307">
          <cell r="AR307" t="str">
            <v>2010, Distribution &gt;= 250</v>
          </cell>
        </row>
        <row r="308">
          <cell r="AR308" t="str">
            <v>2011, Distribution &gt;= 250</v>
          </cell>
        </row>
        <row r="309">
          <cell r="AR309" t="str">
            <v>2012, Distribution &gt;= 250</v>
          </cell>
        </row>
        <row r="310">
          <cell r="AR310" t="str">
            <v>2013, Distribution &gt;= 250</v>
          </cell>
        </row>
        <row r="311">
          <cell r="AR311" t="str">
            <v>2014, Distribution &gt;= 250</v>
          </cell>
        </row>
        <row r="312">
          <cell r="AR312" t="str">
            <v>2015, Distribution &gt;= 250</v>
          </cell>
        </row>
        <row r="313">
          <cell r="AR313" t="str">
            <v>2013, Generation</v>
          </cell>
        </row>
        <row r="314">
          <cell r="AR314" t="str">
            <v>2013, Retail</v>
          </cell>
        </row>
        <row r="315">
          <cell r="AR315" t="str">
            <v>2004, Distribution &gt;= 250</v>
          </cell>
        </row>
        <row r="316">
          <cell r="AR316" t="str">
            <v>2005, Distribution &gt;= 250</v>
          </cell>
        </row>
        <row r="317">
          <cell r="AR317" t="str">
            <v>2006, Distribution &gt;= 100, &lt; 250</v>
          </cell>
        </row>
        <row r="318">
          <cell r="AR318" t="str">
            <v>2007, Distribution &gt;= 250</v>
          </cell>
        </row>
        <row r="319">
          <cell r="AR319" t="str">
            <v>2008, Distribution &gt;= 250</v>
          </cell>
        </row>
        <row r="320">
          <cell r="AR320" t="str">
            <v>2009, Distribution &gt;= 250</v>
          </cell>
        </row>
        <row r="321">
          <cell r="AR321" t="str">
            <v>2010, Distribution &gt;= 250</v>
          </cell>
        </row>
        <row r="322">
          <cell r="AR322" t="str">
            <v>2011, Distribution &gt;= 250</v>
          </cell>
        </row>
        <row r="323">
          <cell r="AR323" t="str">
            <v>2012, Distribution &gt;= 250</v>
          </cell>
        </row>
        <row r="324">
          <cell r="AR324" t="str">
            <v>2013, Distribution &gt;= 250</v>
          </cell>
        </row>
        <row r="325">
          <cell r="AR325" t="str">
            <v>2014, Distribution &gt;= 250</v>
          </cell>
        </row>
        <row r="326">
          <cell r="AR326" t="str">
            <v>2015, Distribution &gt;= 250</v>
          </cell>
        </row>
        <row r="327">
          <cell r="AR327" t="str">
            <v>2004, Distribution &gt;= 100, &lt; 250</v>
          </cell>
        </row>
        <row r="328">
          <cell r="AR328" t="str">
            <v>2005, Distribution &gt;= 100, &lt; 250</v>
          </cell>
        </row>
        <row r="329">
          <cell r="AR329" t="str">
            <v>2006, Distribution &gt;= 100, &lt; 250</v>
          </cell>
        </row>
        <row r="330">
          <cell r="AR330" t="str">
            <v>2007, Distribution &lt; 100</v>
          </cell>
        </row>
        <row r="331">
          <cell r="AR331" t="str">
            <v>2008, Distribution &lt; 100</v>
          </cell>
        </row>
        <row r="332">
          <cell r="AR332" t="str">
            <v>2009, Distribution &gt;= 100, &lt; 250</v>
          </cell>
        </row>
        <row r="333">
          <cell r="AR333" t="str">
            <v>2010, Distribution &gt;= 100, &lt; 250</v>
          </cell>
        </row>
        <row r="334">
          <cell r="AR334" t="str">
            <v>2011, Distribution &gt;= 100, &lt; 250</v>
          </cell>
        </row>
        <row r="335">
          <cell r="AR335" t="str">
            <v>2012, Distribution &gt;= 250</v>
          </cell>
        </row>
        <row r="336">
          <cell r="AR336" t="str">
            <v>2013, Distribution &gt;= 250</v>
          </cell>
        </row>
        <row r="337">
          <cell r="AR337" t="str">
            <v>2014, Distribution &gt;= 100, &lt; 250</v>
          </cell>
        </row>
        <row r="338">
          <cell r="AR338" t="str">
            <v>2015, Distribution &gt;= 250</v>
          </cell>
        </row>
        <row r="339">
          <cell r="AR339" t="str">
            <v>2004, Distribution &lt; 100</v>
          </cell>
        </row>
        <row r="340">
          <cell r="AR340" t="str">
            <v>2005, Distribution &lt; 100</v>
          </cell>
        </row>
        <row r="341">
          <cell r="AR341" t="str">
            <v>2006, Distribution &lt; 100</v>
          </cell>
        </row>
        <row r="342">
          <cell r="AR342" t="str">
            <v>2007, Distribution &lt; 100</v>
          </cell>
        </row>
        <row r="343">
          <cell r="AR343" t="str">
            <v>2008, Distribution &lt; 100</v>
          </cell>
        </row>
        <row r="344">
          <cell r="AR344" t="str">
            <v>2009, Distribution &lt; 100</v>
          </cell>
        </row>
        <row r="345">
          <cell r="AR345" t="str">
            <v>2010, Distribution &lt; 100</v>
          </cell>
        </row>
        <row r="346">
          <cell r="AR346" t="str">
            <v>2011, Distribution &lt; 100</v>
          </cell>
        </row>
        <row r="347">
          <cell r="AR347" t="str">
            <v>2012, Distribution &lt; 100</v>
          </cell>
        </row>
        <row r="348">
          <cell r="AR348" t="str">
            <v>2013, Distribution &lt; 100</v>
          </cell>
        </row>
        <row r="349">
          <cell r="AR349" t="str">
            <v>2014, Distribution &lt; 100</v>
          </cell>
        </row>
        <row r="350">
          <cell r="AR350" t="str">
            <v>2015, Distribution &lt; 100</v>
          </cell>
        </row>
        <row r="351">
          <cell r="AR351" t="str">
            <v>2004, Distribution &lt; 100</v>
          </cell>
        </row>
        <row r="352">
          <cell r="AR352" t="str">
            <v>2005, Distribution &lt; 100</v>
          </cell>
        </row>
        <row r="353">
          <cell r="AR353" t="str">
            <v>2006, Distribution &lt; 100</v>
          </cell>
        </row>
        <row r="354">
          <cell r="AR354" t="str">
            <v>2007, Distribution &gt;= 100, &lt; 250</v>
          </cell>
        </row>
        <row r="355">
          <cell r="AR355" t="str">
            <v>2008, Distribution &lt; 100</v>
          </cell>
        </row>
        <row r="356">
          <cell r="AR356" t="str">
            <v>2009, Distribution &lt; 100</v>
          </cell>
        </row>
        <row r="357">
          <cell r="AR357" t="str">
            <v>2010, Distribution &lt; 100</v>
          </cell>
        </row>
        <row r="358">
          <cell r="AR358" t="str">
            <v>2011, Distribution &lt; 100</v>
          </cell>
        </row>
        <row r="359">
          <cell r="AR359" t="str">
            <v>2012, Distribution &gt;= 100, &lt; 250</v>
          </cell>
        </row>
        <row r="360">
          <cell r="AR360" t="str">
            <v>2013, Distribution &gt;= 100, &lt; 250</v>
          </cell>
        </row>
        <row r="361">
          <cell r="AR361" t="str">
            <v>2014, Distribution &gt;= 100, &lt; 250</v>
          </cell>
        </row>
        <row r="362">
          <cell r="AR362" t="str">
            <v>2015, Distribution &gt;= 100, &lt; 250</v>
          </cell>
        </row>
        <row r="363">
          <cell r="AR363" t="str">
            <v>2011, Generation</v>
          </cell>
        </row>
        <row r="364">
          <cell r="AR364" t="str">
            <v>2012, Generation</v>
          </cell>
        </row>
        <row r="365">
          <cell r="AR365" t="str">
            <v>2013, Generation</v>
          </cell>
        </row>
        <row r="366">
          <cell r="AR366" t="str">
            <v>2014, Generation</v>
          </cell>
        </row>
        <row r="367">
          <cell r="AR367" t="str">
            <v>2015, Generation</v>
          </cell>
        </row>
        <row r="368">
          <cell r="AR368" t="str">
            <v>2012, Retail</v>
          </cell>
        </row>
        <row r="369">
          <cell r="AR369" t="str">
            <v>2013, Retail</v>
          </cell>
        </row>
        <row r="370">
          <cell r="AR370" t="str">
            <v>2014, Retail</v>
          </cell>
        </row>
        <row r="371">
          <cell r="AR371" t="str">
            <v>2015, Retail</v>
          </cell>
        </row>
        <row r="372">
          <cell r="AR372" t="str">
            <v>2004, Distribution &gt;= 100, &lt; 250</v>
          </cell>
        </row>
        <row r="373">
          <cell r="AR373" t="str">
            <v>2005, Distribution &gt;= 100, &lt; 250</v>
          </cell>
        </row>
        <row r="374">
          <cell r="AR374" t="str">
            <v>2006, Distribution &gt;= 100, &lt; 250</v>
          </cell>
        </row>
        <row r="375">
          <cell r="AR375" t="str">
            <v>2007, Distribution &gt;= 100, &lt; 250</v>
          </cell>
        </row>
        <row r="376">
          <cell r="AR376" t="str">
            <v>2008, Distribution &gt;= 100, &lt; 250</v>
          </cell>
        </row>
        <row r="377">
          <cell r="AR377" t="str">
            <v>2009, Distribution &gt;= 100, &lt; 250</v>
          </cell>
        </row>
        <row r="378">
          <cell r="AR378" t="str">
            <v>2010, Distribution &gt;= 100, &lt; 250</v>
          </cell>
        </row>
        <row r="379">
          <cell r="AR379" t="str">
            <v>2011, Distribution &gt;= 100, &lt; 250</v>
          </cell>
        </row>
        <row r="380">
          <cell r="AR380" t="str">
            <v>2012, Distribution &gt;= 100, &lt; 250</v>
          </cell>
        </row>
        <row r="381">
          <cell r="AR381" t="str">
            <v>2013, Distribution &gt;= 100, &lt; 250</v>
          </cell>
        </row>
        <row r="382">
          <cell r="AR382" t="str">
            <v>2014, Distribution &gt;= 100, &lt; 250</v>
          </cell>
        </row>
        <row r="383">
          <cell r="AR383" t="str">
            <v>2015, Distribution &gt;= 100, &lt; 250</v>
          </cell>
        </row>
        <row r="384">
          <cell r="AR384" t="str">
            <v>2004, Generation</v>
          </cell>
        </row>
        <row r="385">
          <cell r="AR385" t="str">
            <v>2005, Generation</v>
          </cell>
        </row>
        <row r="386">
          <cell r="AR386" t="str">
            <v>2006, Generation</v>
          </cell>
        </row>
        <row r="387">
          <cell r="AR387" t="str">
            <v>2007, Generation</v>
          </cell>
        </row>
        <row r="388">
          <cell r="AR388" t="str">
            <v>2008, Generation</v>
          </cell>
        </row>
        <row r="389">
          <cell r="AR389" t="str">
            <v>2009, Generation</v>
          </cell>
        </row>
        <row r="390">
          <cell r="AR390" t="str">
            <v>2010, Generation</v>
          </cell>
        </row>
        <row r="391">
          <cell r="AR391" t="str">
            <v>2011, Generation</v>
          </cell>
        </row>
        <row r="392">
          <cell r="AR392" t="str">
            <v>2012, Generation</v>
          </cell>
        </row>
        <row r="393">
          <cell r="AR393" t="str">
            <v>2013, Generation</v>
          </cell>
        </row>
        <row r="394">
          <cell r="AR394" t="str">
            <v>2014, Generation</v>
          </cell>
        </row>
        <row r="395">
          <cell r="AR395" t="str">
            <v>2015, Generation</v>
          </cell>
        </row>
        <row r="396">
          <cell r="AR396" t="str">
            <v>2004, Transmission</v>
          </cell>
        </row>
        <row r="397">
          <cell r="AR397" t="str">
            <v>2005, Transmission</v>
          </cell>
        </row>
        <row r="398">
          <cell r="AR398" t="str">
            <v>2006, Transmission</v>
          </cell>
        </row>
        <row r="399">
          <cell r="AR399" t="str">
            <v>2007, Transmission</v>
          </cell>
        </row>
        <row r="400">
          <cell r="AR400" t="str">
            <v>2008, Transmission</v>
          </cell>
        </row>
        <row r="401">
          <cell r="AR401" t="str">
            <v>2009, Transmission</v>
          </cell>
        </row>
        <row r="402">
          <cell r="AR402" t="str">
            <v>2010, Transmission</v>
          </cell>
        </row>
        <row r="403">
          <cell r="AR403" t="str">
            <v>2011, Transmission</v>
          </cell>
        </row>
        <row r="404">
          <cell r="AR404" t="str">
            <v>2012, Transmission</v>
          </cell>
        </row>
        <row r="405">
          <cell r="AR405" t="str">
            <v>2013, Transmission</v>
          </cell>
        </row>
        <row r="406">
          <cell r="AR406" t="str">
            <v>2014, Transmission</v>
          </cell>
        </row>
        <row r="407">
          <cell r="AR407" t="str">
            <v>2015, Transmission</v>
          </cell>
        </row>
        <row r="408">
          <cell r="AR408" t="str">
            <v>2004, Generation</v>
          </cell>
        </row>
        <row r="409">
          <cell r="AR409" t="str">
            <v>2005, Generation</v>
          </cell>
        </row>
        <row r="410">
          <cell r="AR410" t="str">
            <v>2006, Generation</v>
          </cell>
        </row>
        <row r="411">
          <cell r="AR411" t="str">
            <v>2007, Generation</v>
          </cell>
        </row>
        <row r="412">
          <cell r="AR412" t="str">
            <v>2008, Generation</v>
          </cell>
        </row>
        <row r="413">
          <cell r="AR413" t="str">
            <v>2009, Generation</v>
          </cell>
        </row>
        <row r="414">
          <cell r="AR414" t="str">
            <v>2010, Generation</v>
          </cell>
        </row>
        <row r="415">
          <cell r="AR415" t="str">
            <v>2011, Generation</v>
          </cell>
        </row>
        <row r="416">
          <cell r="AR416" t="str">
            <v>2012, Generation</v>
          </cell>
        </row>
        <row r="417">
          <cell r="AR417" t="str">
            <v>2013, Generation</v>
          </cell>
        </row>
        <row r="418">
          <cell r="AR418" t="str">
            <v>2014, Generation</v>
          </cell>
        </row>
        <row r="419">
          <cell r="AR419" t="str">
            <v>2015, Generation</v>
          </cell>
        </row>
        <row r="420">
          <cell r="AR420" t="str">
            <v>2004, Retail</v>
          </cell>
        </row>
        <row r="421">
          <cell r="AR421" t="str">
            <v>2005, Retail</v>
          </cell>
        </row>
        <row r="422">
          <cell r="AR422" t="str">
            <v>2006, Retail</v>
          </cell>
        </row>
        <row r="423">
          <cell r="AR423" t="str">
            <v>2007, Retail</v>
          </cell>
        </row>
        <row r="424">
          <cell r="AR424" t="str">
            <v>2008, Retail</v>
          </cell>
        </row>
        <row r="425">
          <cell r="AR425" t="str">
            <v>2009, Retail</v>
          </cell>
        </row>
        <row r="426">
          <cell r="AR426" t="str">
            <v>2010, Retail</v>
          </cell>
        </row>
        <row r="427">
          <cell r="AR427" t="str">
            <v>2011, Retail</v>
          </cell>
        </row>
        <row r="428">
          <cell r="AR428" t="str">
            <v>2012, Retail</v>
          </cell>
        </row>
        <row r="429">
          <cell r="AR429" t="str">
            <v>2013, Retail</v>
          </cell>
        </row>
        <row r="430">
          <cell r="AR430" t="str">
            <v>2014, Retail</v>
          </cell>
        </row>
        <row r="431">
          <cell r="AR431" t="str">
            <v>2015, Retail</v>
          </cell>
        </row>
        <row r="432">
          <cell r="AR432" t="str">
            <v>2004, Distribution &gt;= 100, &lt; 250</v>
          </cell>
        </row>
        <row r="433">
          <cell r="AR433" t="str">
            <v>2005, Distribution &gt;= 100, &lt; 250</v>
          </cell>
        </row>
        <row r="434">
          <cell r="AR434" t="str">
            <v>2006, Distribution &gt;= 100, &lt; 250</v>
          </cell>
        </row>
        <row r="435">
          <cell r="AR435" t="str">
            <v>2007, Distribution &gt;= 100, &lt; 250</v>
          </cell>
        </row>
        <row r="436">
          <cell r="AR436" t="str">
            <v>2008, Distribution &gt;= 250</v>
          </cell>
        </row>
        <row r="437">
          <cell r="AR437" t="str">
            <v>2009, Distribution &gt;= 100, &lt; 250</v>
          </cell>
        </row>
        <row r="438">
          <cell r="AR438" t="str">
            <v>2010, Distribution &gt;= 100, &lt; 250</v>
          </cell>
        </row>
        <row r="439">
          <cell r="AR439" t="str">
            <v>2011, Distribution &gt;= 250</v>
          </cell>
        </row>
        <row r="440">
          <cell r="AR440" t="str">
            <v>2012, Distribution &gt;= 250</v>
          </cell>
        </row>
        <row r="441">
          <cell r="AR441" t="str">
            <v>2013, Distribution &gt;= 250</v>
          </cell>
        </row>
        <row r="442">
          <cell r="AR442" t="str">
            <v>2014, Distribution &gt;= 250</v>
          </cell>
        </row>
        <row r="443">
          <cell r="AR443" t="str">
            <v>2015, Distribution &gt;= 250</v>
          </cell>
        </row>
        <row r="444">
          <cell r="AR444" t="str">
            <v>2004, Distribution &gt;= 250</v>
          </cell>
        </row>
        <row r="445">
          <cell r="AR445" t="str">
            <v>2005, Distribution &gt;= 250</v>
          </cell>
        </row>
        <row r="446">
          <cell r="AR446" t="str">
            <v>2006, Distribution &gt;= 250</v>
          </cell>
        </row>
        <row r="447">
          <cell r="AR447" t="str">
            <v>2007, Distribution &gt;= 250</v>
          </cell>
        </row>
        <row r="448">
          <cell r="AR448" t="str">
            <v>2008, Distribution &gt;= 250</v>
          </cell>
        </row>
        <row r="449">
          <cell r="AR449" t="str">
            <v>2009, Distribution &gt;= 250</v>
          </cell>
        </row>
        <row r="450">
          <cell r="AR450" t="str">
            <v>2010, Distribution &gt;= 250</v>
          </cell>
        </row>
        <row r="451">
          <cell r="AR451" t="str">
            <v>2011, Distribution &gt;= 250</v>
          </cell>
        </row>
        <row r="452">
          <cell r="AR452" t="str">
            <v>2012, Distribution &gt;= 250</v>
          </cell>
        </row>
        <row r="453">
          <cell r="AR453" t="str">
            <v>2013, Distribution &gt;= 250</v>
          </cell>
        </row>
        <row r="454">
          <cell r="AR454" t="str">
            <v>2014, Distribution &gt;= 250</v>
          </cell>
        </row>
        <row r="455">
          <cell r="AR455" t="str">
            <v>2015, Distribution &gt;= 250</v>
          </cell>
        </row>
        <row r="456">
          <cell r="AR456" t="str">
            <v>2004, Distribution &lt; 100</v>
          </cell>
        </row>
        <row r="457">
          <cell r="AR457" t="str">
            <v>2005, Distribution &lt; 100</v>
          </cell>
        </row>
        <row r="458">
          <cell r="AR458" t="str">
            <v>2006, Distribution &lt; 100</v>
          </cell>
        </row>
        <row r="459">
          <cell r="AR459" t="str">
            <v>2007, Distribution &lt; 100</v>
          </cell>
        </row>
        <row r="460">
          <cell r="AR460" t="str">
            <v>2008, Distribution &lt; 100</v>
          </cell>
        </row>
        <row r="461">
          <cell r="AR461" t="str">
            <v>2009, Distribution &lt; 100</v>
          </cell>
        </row>
        <row r="462">
          <cell r="AR462" t="str">
            <v>2010, Distribution &lt; 100</v>
          </cell>
        </row>
        <row r="463">
          <cell r="AR463" t="str">
            <v>2011, Distribution &lt; 100</v>
          </cell>
        </row>
        <row r="464">
          <cell r="AR464" t="str">
            <v>2012, Distribution &lt; 100</v>
          </cell>
        </row>
        <row r="465">
          <cell r="AR465" t="str">
            <v>2013, Distribution &lt; 100</v>
          </cell>
        </row>
        <row r="466">
          <cell r="AR466" t="str">
            <v>2014, Distribution &lt; 100</v>
          </cell>
        </row>
        <row r="467">
          <cell r="AR467" t="str">
            <v>2015, Distribution &lt; 100</v>
          </cell>
        </row>
        <row r="468">
          <cell r="AR468" t="str">
            <v>2004, Distribution &gt;= 100, &lt; 250</v>
          </cell>
        </row>
        <row r="469">
          <cell r="AR469" t="str">
            <v>2005, Distribution &gt;= 100, &lt; 250</v>
          </cell>
        </row>
        <row r="470">
          <cell r="AR470" t="str">
            <v>2006, Distribution &gt;= 100, &lt; 250</v>
          </cell>
        </row>
        <row r="471">
          <cell r="AR471" t="str">
            <v>2007, Distribution &gt;= 100, &lt; 250</v>
          </cell>
        </row>
        <row r="472">
          <cell r="AR472" t="str">
            <v>2008, Distribution &gt;= 100, &lt; 250</v>
          </cell>
        </row>
        <row r="473">
          <cell r="AR473" t="str">
            <v>2009, Distribution &gt;= 100, &lt; 250</v>
          </cell>
        </row>
        <row r="474">
          <cell r="AR474" t="str">
            <v>2010, Distribution &gt;= 100, &lt; 250</v>
          </cell>
        </row>
        <row r="475">
          <cell r="AR475" t="str">
            <v>2011, Distribution &gt;= 100, &lt; 250</v>
          </cell>
        </row>
        <row r="476">
          <cell r="AR476" t="str">
            <v>2012, Distribution &gt;= 100, &lt; 250</v>
          </cell>
        </row>
        <row r="477">
          <cell r="AR477" t="str">
            <v>2013, Distribution &gt;= 100, &lt; 250</v>
          </cell>
        </row>
        <row r="478">
          <cell r="AR478" t="str">
            <v>2014, Distribution &gt;= 100, &lt; 250</v>
          </cell>
        </row>
        <row r="479">
          <cell r="AR479" t="str">
            <v>2015, Distribution &gt;= 250</v>
          </cell>
        </row>
        <row r="480">
          <cell r="AR480" t="str">
            <v>2009, Distribution &gt;= 100, &lt; 250</v>
          </cell>
        </row>
        <row r="481">
          <cell r="AR481" t="str">
            <v>2010, Distribution &gt;= 100, &lt; 250</v>
          </cell>
        </row>
        <row r="482">
          <cell r="AR482" t="str">
            <v>2011, Distribution &gt;= 100, &lt; 250</v>
          </cell>
        </row>
        <row r="483">
          <cell r="AR483" t="str">
            <v>2012, Distribution &gt;= 100, &lt; 250</v>
          </cell>
        </row>
        <row r="484">
          <cell r="AR484" t="str">
            <v>2013, Distribution &gt;= 100, &lt; 250</v>
          </cell>
        </row>
        <row r="485">
          <cell r="AR485" t="str">
            <v>2014, Distribution &gt;= 100, &lt; 250</v>
          </cell>
        </row>
        <row r="486">
          <cell r="AR486" t="str">
            <v>2015, Distribution &gt;= 100, &lt; 250</v>
          </cell>
        </row>
      </sheetData>
      <sheetData sheetId="1">
        <row r="2">
          <cell r="BE2" t="str">
            <v>MTIFR by Sector</v>
          </cell>
          <cell r="BS2" t="str">
            <v>LTIFR by Sector</v>
          </cell>
          <cell r="BZ2" t="str">
            <v>TRIFR by Sector</v>
          </cell>
        </row>
        <row r="3">
          <cell r="BE3" t="str">
            <v>Year End</v>
          </cell>
          <cell r="BS3" t="str">
            <v>Year End</v>
          </cell>
          <cell r="BZ3" t="str">
            <v>Year End</v>
          </cell>
          <cell r="DS3" t="str">
            <v>LTISR by Sector (in working days)</v>
          </cell>
        </row>
        <row r="4">
          <cell r="BE4">
            <v>2015</v>
          </cell>
          <cell r="BS4">
            <v>2004</v>
          </cell>
          <cell r="BZ4">
            <v>2015</v>
          </cell>
          <cell r="DS4" t="str">
            <v>Year End</v>
          </cell>
        </row>
        <row r="5">
          <cell r="BS5">
            <v>2005</v>
          </cell>
          <cell r="DS5">
            <v>2004</v>
          </cell>
        </row>
        <row r="6">
          <cell r="BS6">
            <v>2006</v>
          </cell>
          <cell r="DS6">
            <v>2005</v>
          </cell>
        </row>
        <row r="7">
          <cell r="BS7">
            <v>2007</v>
          </cell>
          <cell r="DS7">
            <v>2006</v>
          </cell>
        </row>
        <row r="8">
          <cell r="BS8">
            <v>2008</v>
          </cell>
          <cell r="DS8">
            <v>2007</v>
          </cell>
        </row>
        <row r="9">
          <cell r="BS9">
            <v>2009</v>
          </cell>
          <cell r="DS9">
            <v>2008</v>
          </cell>
        </row>
        <row r="10">
          <cell r="BS10">
            <v>2010</v>
          </cell>
          <cell r="DS10">
            <v>2009</v>
          </cell>
        </row>
        <row r="11">
          <cell r="BS11">
            <v>2011</v>
          </cell>
          <cell r="DS11">
            <v>2010</v>
          </cell>
        </row>
        <row r="12">
          <cell r="BS12">
            <v>2012</v>
          </cell>
          <cell r="DS12">
            <v>2011</v>
          </cell>
        </row>
        <row r="13">
          <cell r="BS13">
            <v>2013</v>
          </cell>
          <cell r="DS13">
            <v>2012</v>
          </cell>
        </row>
        <row r="14">
          <cell r="BS14">
            <v>2014</v>
          </cell>
          <cell r="DS14">
            <v>2013</v>
          </cell>
        </row>
        <row r="15">
          <cell r="BS15">
            <v>2015</v>
          </cell>
          <cell r="DS15">
            <v>2014</v>
          </cell>
        </row>
        <row r="16">
          <cell r="DS16">
            <v>2015</v>
          </cell>
        </row>
        <row r="25">
          <cell r="DS25" t="str">
            <v>LTISR by Sector (in working days) and three-year averages</v>
          </cell>
        </row>
        <row r="26">
          <cell r="DS26" t="str">
            <v>Year End</v>
          </cell>
        </row>
        <row r="27">
          <cell r="DS27">
            <v>2004</v>
          </cell>
        </row>
        <row r="28">
          <cell r="DS28">
            <v>2005</v>
          </cell>
        </row>
        <row r="29">
          <cell r="DS29">
            <v>2006</v>
          </cell>
        </row>
        <row r="30">
          <cell r="DS30">
            <v>2007</v>
          </cell>
        </row>
        <row r="31">
          <cell r="DS31">
            <v>2008</v>
          </cell>
        </row>
        <row r="32">
          <cell r="DS32">
            <v>2009</v>
          </cell>
        </row>
        <row r="33">
          <cell r="DS33">
            <v>2010</v>
          </cell>
        </row>
        <row r="34">
          <cell r="DS34">
            <v>2011</v>
          </cell>
        </row>
        <row r="35">
          <cell r="DS35">
            <v>2012</v>
          </cell>
        </row>
        <row r="36">
          <cell r="DS36">
            <v>2013</v>
          </cell>
        </row>
        <row r="37">
          <cell r="DS37">
            <v>2014</v>
          </cell>
        </row>
        <row r="38">
          <cell r="DS38">
            <v>2015</v>
          </cell>
        </row>
        <row r="41">
          <cell r="DS41" t="str">
            <v>LTSIR 3-year average trends by sector (in working days)</v>
          </cell>
        </row>
        <row r="42">
          <cell r="DS42" t="str">
            <v>Year End</v>
          </cell>
        </row>
        <row r="43">
          <cell r="DS43">
            <v>2004</v>
          </cell>
        </row>
        <row r="44">
          <cell r="DS44">
            <v>2005</v>
          </cell>
        </row>
        <row r="45">
          <cell r="DS45">
            <v>2006</v>
          </cell>
        </row>
        <row r="46">
          <cell r="DS46">
            <v>2007</v>
          </cell>
        </row>
        <row r="47">
          <cell r="DS47">
            <v>2008</v>
          </cell>
        </row>
        <row r="48">
          <cell r="DS48">
            <v>2009</v>
          </cell>
        </row>
        <row r="49">
          <cell r="DS49">
            <v>2010</v>
          </cell>
        </row>
        <row r="50">
          <cell r="DS50">
            <v>2011</v>
          </cell>
        </row>
        <row r="51">
          <cell r="DS51">
            <v>2012</v>
          </cell>
        </row>
        <row r="52">
          <cell r="DS52">
            <v>2013</v>
          </cell>
        </row>
        <row r="53">
          <cell r="DS53">
            <v>2014</v>
          </cell>
        </row>
        <row r="54">
          <cell r="DS54">
            <v>2015</v>
          </cell>
        </row>
        <row r="58">
          <cell r="DS58" t="str">
            <v>ATLR LTI by Sector and 3-year average trends</v>
          </cell>
        </row>
        <row r="59">
          <cell r="DS59" t="str">
            <v>Year End</v>
          </cell>
        </row>
        <row r="60">
          <cell r="DS60">
            <v>2004</v>
          </cell>
        </row>
        <row r="61">
          <cell r="DS61">
            <v>2005</v>
          </cell>
        </row>
        <row r="62">
          <cell r="DS62">
            <v>2006</v>
          </cell>
        </row>
        <row r="63">
          <cell r="DS63">
            <v>2007</v>
          </cell>
        </row>
        <row r="64">
          <cell r="DS64">
            <v>2008</v>
          </cell>
        </row>
        <row r="65">
          <cell r="DS65">
            <v>2009</v>
          </cell>
        </row>
        <row r="66">
          <cell r="DS66">
            <v>2010</v>
          </cell>
        </row>
        <row r="67">
          <cell r="DS67">
            <v>2011</v>
          </cell>
        </row>
        <row r="68">
          <cell r="DS68">
            <v>2012</v>
          </cell>
        </row>
        <row r="69">
          <cell r="DS69">
            <v>2013</v>
          </cell>
        </row>
        <row r="70">
          <cell r="DS70">
            <v>2014</v>
          </cell>
        </row>
        <row r="71">
          <cell r="DS71">
            <v>2015</v>
          </cell>
        </row>
        <row r="73">
          <cell r="DS73" t="str">
            <v>ATLR to LTIs - 3-year average trends by sector</v>
          </cell>
        </row>
        <row r="74">
          <cell r="DS74" t="str">
            <v>Year End</v>
          </cell>
        </row>
        <row r="75">
          <cell r="DS75">
            <v>2004</v>
          </cell>
        </row>
        <row r="76">
          <cell r="DS76">
            <v>2005</v>
          </cell>
        </row>
        <row r="77">
          <cell r="DS77">
            <v>2006</v>
          </cell>
        </row>
        <row r="78">
          <cell r="DS78">
            <v>2007</v>
          </cell>
        </row>
        <row r="79">
          <cell r="DS79">
            <v>2008</v>
          </cell>
        </row>
        <row r="80">
          <cell r="DS80">
            <v>2009</v>
          </cell>
        </row>
        <row r="81">
          <cell r="DS81">
            <v>2010</v>
          </cell>
        </row>
        <row r="82">
          <cell r="DS82">
            <v>2011</v>
          </cell>
        </row>
        <row r="83">
          <cell r="DS83">
            <v>2012</v>
          </cell>
        </row>
        <row r="84">
          <cell r="DS84">
            <v>2013</v>
          </cell>
        </row>
        <row r="85">
          <cell r="DS85">
            <v>2014</v>
          </cell>
        </row>
        <row r="86">
          <cell r="DS86">
            <v>2015</v>
          </cell>
        </row>
      </sheetData>
      <sheetData sheetId="2">
        <row r="4">
          <cell r="CZ4" t="str">
            <v>Generation</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Lagging indicators"/>
      <sheetName val="Leading indicators"/>
      <sheetName val="Leading Indicator Tables-format"/>
      <sheetName val="Leading Indicator Tables"/>
      <sheetName val="Tables by Sector"/>
      <sheetName val="Tables by Classification"/>
      <sheetName val="Charts"/>
      <sheetName val="Formated Charts"/>
      <sheetName val="Stacked TRIFR - SR 15-18"/>
      <sheetName val="Benchmarks 2018"/>
      <sheetName val="Benchmarks 2017"/>
      <sheetName val="Benchmarks 2016 new"/>
      <sheetName val="Benchmarks 2016 adjusted"/>
      <sheetName val="Benchmarks 2015 new"/>
      <sheetName val="Benchmarks 2015 adjusted"/>
      <sheetName val="Benchmarks 2014 new"/>
      <sheetName val="Benchmarks 2014"/>
      <sheetName val="Lookups"/>
      <sheetName val="Org Groupings by Year"/>
    </sheetNames>
    <sheetDataSet>
      <sheetData sheetId="0"/>
      <sheetData sheetId="1"/>
      <sheetData sheetId="2"/>
      <sheetData sheetId="3"/>
      <sheetData sheetId="4"/>
      <sheetData sheetId="5">
        <row r="2">
          <cell r="BK2" t="str">
            <v>RWIFR by Sector</v>
          </cell>
        </row>
        <row r="3">
          <cell r="BK3" t="str">
            <v>Year End</v>
          </cell>
          <cell r="CW3" t="str">
            <v>RWISR by Sector (in calendar days)</v>
          </cell>
        </row>
        <row r="4">
          <cell r="BK4">
            <v>2015</v>
          </cell>
          <cell r="CW4" t="str">
            <v>Year End</v>
          </cell>
        </row>
        <row r="5">
          <cell r="BK5">
            <v>2016</v>
          </cell>
          <cell r="CW5">
            <v>2015</v>
          </cell>
        </row>
        <row r="6">
          <cell r="BK6">
            <v>2017</v>
          </cell>
          <cell r="CW6">
            <v>2016</v>
          </cell>
        </row>
        <row r="7">
          <cell r="BK7">
            <v>2018</v>
          </cell>
          <cell r="CW7">
            <v>2017</v>
          </cell>
        </row>
        <row r="8">
          <cell r="CW8">
            <v>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3"/>
  <sheetViews>
    <sheetView tabSelected="1" workbookViewId="0">
      <selection activeCell="Y13" sqref="Y13"/>
    </sheetView>
  </sheetViews>
  <sheetFormatPr defaultRowHeight="14.5" x14ac:dyDescent="0.35"/>
  <cols>
    <col min="3" max="3" width="18.81640625" customWidth="1"/>
  </cols>
  <sheetData>
    <row r="1" spans="2:15" ht="15" thickBot="1" x14ac:dyDescent="0.4"/>
    <row r="2" spans="2:15" x14ac:dyDescent="0.35">
      <c r="B2" s="121"/>
      <c r="C2" s="122"/>
      <c r="D2" s="122"/>
      <c r="E2" s="122"/>
      <c r="F2" s="122"/>
      <c r="G2" s="122"/>
      <c r="H2" s="122"/>
      <c r="I2" s="122"/>
      <c r="J2" s="122"/>
      <c r="K2" s="122"/>
      <c r="L2" s="122"/>
      <c r="M2" s="122"/>
      <c r="N2" s="122"/>
      <c r="O2" s="123"/>
    </row>
    <row r="3" spans="2:15" ht="18.5" x14ac:dyDescent="0.45">
      <c r="B3" s="499" t="s">
        <v>91</v>
      </c>
      <c r="C3" s="500"/>
      <c r="D3" s="500"/>
      <c r="E3" s="500"/>
      <c r="F3" s="500"/>
      <c r="G3" s="500"/>
      <c r="H3" s="500"/>
      <c r="I3" s="500"/>
      <c r="J3" s="500"/>
      <c r="K3" s="500"/>
      <c r="L3" s="500"/>
      <c r="M3" s="500"/>
      <c r="N3" s="500"/>
      <c r="O3" s="501"/>
    </row>
    <row r="4" spans="2:15" ht="15.5" x14ac:dyDescent="0.35">
      <c r="B4" s="502" t="s">
        <v>217</v>
      </c>
      <c r="C4" s="503"/>
      <c r="D4" s="503"/>
      <c r="E4" s="503"/>
      <c r="F4" s="503"/>
      <c r="G4" s="503"/>
      <c r="H4" s="503"/>
      <c r="I4" s="503"/>
      <c r="J4" s="503"/>
      <c r="K4" s="503"/>
      <c r="L4" s="503"/>
      <c r="M4" s="503"/>
      <c r="N4" s="503"/>
      <c r="O4" s="504"/>
    </row>
    <row r="5" spans="2:15" x14ac:dyDescent="0.35">
      <c r="B5" s="112"/>
      <c r="C5" s="113"/>
      <c r="D5" s="113"/>
      <c r="E5" s="113"/>
      <c r="F5" s="113"/>
      <c r="G5" s="113"/>
      <c r="H5" s="113"/>
      <c r="I5" s="113"/>
      <c r="J5" s="113"/>
      <c r="K5" s="113"/>
      <c r="L5" s="113"/>
      <c r="M5" s="113"/>
      <c r="N5" s="113"/>
      <c r="O5" s="111"/>
    </row>
    <row r="6" spans="2:15" ht="28.9" customHeight="1" x14ac:dyDescent="0.35">
      <c r="B6" s="182"/>
      <c r="C6" s="505" t="s">
        <v>205</v>
      </c>
      <c r="D6" s="505"/>
      <c r="E6" s="505"/>
      <c r="F6" s="505"/>
      <c r="G6" s="505"/>
      <c r="H6" s="505"/>
      <c r="I6" s="505"/>
      <c r="J6" s="505"/>
      <c r="K6" s="505"/>
      <c r="L6" s="505"/>
      <c r="M6" s="505"/>
      <c r="N6" s="289"/>
      <c r="O6" s="183"/>
    </row>
    <row r="7" spans="2:15" ht="28.9" customHeight="1" x14ac:dyDescent="0.35">
      <c r="B7" s="182"/>
      <c r="C7" s="505"/>
      <c r="D7" s="505"/>
      <c r="E7" s="505"/>
      <c r="F7" s="505"/>
      <c r="G7" s="505"/>
      <c r="H7" s="505"/>
      <c r="I7" s="505"/>
      <c r="J7" s="505"/>
      <c r="K7" s="505"/>
      <c r="L7" s="505"/>
      <c r="M7" s="505"/>
      <c r="N7" s="289"/>
      <c r="O7" s="183"/>
    </row>
    <row r="8" spans="2:15" x14ac:dyDescent="0.35">
      <c r="B8" s="112"/>
      <c r="C8" s="113"/>
      <c r="D8" s="113"/>
      <c r="E8" s="113"/>
      <c r="F8" s="113"/>
      <c r="G8" s="113"/>
      <c r="H8" s="113"/>
      <c r="I8" s="113"/>
      <c r="J8" s="113"/>
      <c r="K8" s="113"/>
      <c r="L8" s="113"/>
      <c r="M8" s="113"/>
      <c r="N8" s="113"/>
      <c r="O8" s="111"/>
    </row>
    <row r="9" spans="2:15" ht="28.15" customHeight="1" x14ac:dyDescent="0.35">
      <c r="B9" s="184"/>
      <c r="C9" s="505" t="s">
        <v>152</v>
      </c>
      <c r="D9" s="505"/>
      <c r="E9" s="505"/>
      <c r="F9" s="505"/>
      <c r="G9" s="505"/>
      <c r="H9" s="505"/>
      <c r="I9" s="505"/>
      <c r="J9" s="505"/>
      <c r="K9" s="505"/>
      <c r="L9" s="505"/>
      <c r="M9" s="505"/>
      <c r="N9" s="289"/>
      <c r="O9" s="185"/>
    </row>
    <row r="10" spans="2:15" x14ac:dyDescent="0.35">
      <c r="B10" s="184"/>
      <c r="C10" s="506" t="s">
        <v>206</v>
      </c>
      <c r="D10" s="506"/>
      <c r="E10" s="506"/>
      <c r="F10" s="506"/>
      <c r="G10" s="506"/>
      <c r="H10" s="506"/>
      <c r="I10" s="506"/>
      <c r="J10" s="506"/>
      <c r="K10" s="506"/>
      <c r="L10" s="506"/>
      <c r="M10" s="506"/>
      <c r="N10" s="290"/>
      <c r="O10" s="185"/>
    </row>
    <row r="11" spans="2:15" ht="30" customHeight="1" x14ac:dyDescent="0.35">
      <c r="B11" s="112"/>
      <c r="C11" s="497" t="s">
        <v>216</v>
      </c>
      <c r="D11" s="497"/>
      <c r="E11" s="497"/>
      <c r="F11" s="497"/>
      <c r="G11" s="497"/>
      <c r="H11" s="497"/>
      <c r="I11" s="497"/>
      <c r="J11" s="497"/>
      <c r="K11" s="497"/>
      <c r="L11" s="497"/>
      <c r="M11" s="497"/>
      <c r="N11" s="113"/>
      <c r="O11" s="111"/>
    </row>
    <row r="12" spans="2:15" x14ac:dyDescent="0.35">
      <c r="B12" s="112"/>
      <c r="C12" s="471"/>
      <c r="D12" s="471"/>
      <c r="E12" s="471"/>
      <c r="F12" s="471"/>
      <c r="G12" s="471"/>
      <c r="H12" s="471"/>
      <c r="I12" s="471"/>
      <c r="J12" s="471"/>
      <c r="K12" s="471"/>
      <c r="L12" s="471"/>
      <c r="M12" s="471"/>
      <c r="N12" s="113"/>
      <c r="O12" s="111"/>
    </row>
    <row r="13" spans="2:15" x14ac:dyDescent="0.35">
      <c r="B13" s="184"/>
      <c r="C13" s="506" t="s">
        <v>94</v>
      </c>
      <c r="D13" s="506"/>
      <c r="E13" s="506"/>
      <c r="F13" s="506"/>
      <c r="G13" s="506"/>
      <c r="H13" s="506"/>
      <c r="I13" s="506"/>
      <c r="J13" s="506"/>
      <c r="K13" s="506"/>
      <c r="L13" s="506"/>
      <c r="M13" s="506"/>
      <c r="N13" s="290"/>
      <c r="O13" s="185"/>
    </row>
    <row r="14" spans="2:15" x14ac:dyDescent="0.35">
      <c r="B14" s="112"/>
      <c r="C14" s="113"/>
      <c r="D14" s="113"/>
      <c r="E14" s="113"/>
      <c r="F14" s="113"/>
      <c r="G14" s="113"/>
      <c r="H14" s="113"/>
      <c r="I14" s="113"/>
      <c r="J14" s="113"/>
      <c r="K14" s="113"/>
      <c r="L14" s="113"/>
      <c r="M14" s="113"/>
      <c r="N14" s="113"/>
      <c r="O14" s="111"/>
    </row>
    <row r="15" spans="2:15" ht="15.5" x14ac:dyDescent="0.35">
      <c r="B15" s="507" t="s">
        <v>95</v>
      </c>
      <c r="C15" s="508"/>
      <c r="D15" s="508"/>
      <c r="E15" s="508"/>
      <c r="F15" s="508"/>
      <c r="G15" s="508"/>
      <c r="H15" s="508"/>
      <c r="I15" s="508"/>
      <c r="J15" s="508"/>
      <c r="K15" s="508"/>
      <c r="L15" s="508"/>
      <c r="M15" s="508"/>
      <c r="N15" s="508"/>
      <c r="O15" s="509"/>
    </row>
    <row r="16" spans="2:15" ht="15.5" x14ac:dyDescent="0.35">
      <c r="B16" s="291"/>
      <c r="C16" s="292"/>
      <c r="D16" s="292"/>
      <c r="E16" s="292"/>
      <c r="F16" s="292"/>
      <c r="G16" s="292"/>
      <c r="H16" s="292"/>
      <c r="I16" s="292"/>
      <c r="J16" s="292"/>
      <c r="K16" s="292"/>
      <c r="L16" s="292"/>
      <c r="M16" s="292"/>
      <c r="N16" s="292"/>
      <c r="O16" s="111"/>
    </row>
    <row r="17" spans="2:15" x14ac:dyDescent="0.35">
      <c r="B17" s="114"/>
      <c r="C17" s="115" t="s">
        <v>83</v>
      </c>
      <c r="D17" s="113"/>
      <c r="E17" s="113"/>
      <c r="F17" s="113"/>
      <c r="G17" s="113"/>
      <c r="H17" s="113"/>
      <c r="I17" s="113"/>
      <c r="J17" s="113"/>
      <c r="K17" s="113"/>
      <c r="L17" s="113"/>
      <c r="M17" s="113"/>
      <c r="N17" s="113"/>
      <c r="O17" s="111"/>
    </row>
    <row r="18" spans="2:15" x14ac:dyDescent="0.35">
      <c r="B18" s="112"/>
      <c r="C18" s="113"/>
      <c r="D18" s="498" t="s">
        <v>237</v>
      </c>
      <c r="E18" s="498"/>
      <c r="F18" s="498"/>
      <c r="G18" s="498"/>
      <c r="H18" s="498"/>
      <c r="I18" s="498"/>
      <c r="J18" s="498"/>
      <c r="K18" s="176" t="s">
        <v>214</v>
      </c>
      <c r="L18" s="113"/>
      <c r="M18" s="113"/>
      <c r="N18" s="113"/>
      <c r="O18" s="111"/>
    </row>
    <row r="19" spans="2:15" x14ac:dyDescent="0.35">
      <c r="B19" s="112"/>
      <c r="C19" s="113"/>
      <c r="D19" s="498" t="s">
        <v>82</v>
      </c>
      <c r="E19" s="498"/>
      <c r="F19" s="498"/>
      <c r="G19" s="498"/>
      <c r="H19" s="498" t="s">
        <v>204</v>
      </c>
      <c r="I19" s="498"/>
      <c r="J19" s="498"/>
      <c r="K19" s="498"/>
      <c r="L19" s="498"/>
      <c r="M19" s="113"/>
      <c r="N19" s="113"/>
      <c r="O19" s="111"/>
    </row>
    <row r="20" spans="2:15" x14ac:dyDescent="0.35">
      <c r="B20" s="112"/>
      <c r="C20" s="113"/>
      <c r="D20" s="498" t="s">
        <v>203</v>
      </c>
      <c r="E20" s="498"/>
      <c r="F20" s="498"/>
      <c r="G20" s="498"/>
      <c r="H20" s="498" t="s">
        <v>209</v>
      </c>
      <c r="I20" s="498"/>
      <c r="J20" s="498"/>
      <c r="K20" s="498"/>
      <c r="L20" s="113"/>
      <c r="M20" s="113"/>
      <c r="N20" s="113"/>
      <c r="O20" s="111"/>
    </row>
    <row r="21" spans="2:15" x14ac:dyDescent="0.35">
      <c r="B21" s="112"/>
      <c r="C21" s="113"/>
      <c r="D21" s="510" t="s">
        <v>208</v>
      </c>
      <c r="E21" s="510"/>
      <c r="F21" s="510"/>
      <c r="G21" s="510"/>
      <c r="H21" s="498" t="s">
        <v>210</v>
      </c>
      <c r="I21" s="498"/>
      <c r="J21" s="498"/>
      <c r="K21" s="498"/>
      <c r="L21" s="498"/>
      <c r="M21" s="113"/>
      <c r="N21" s="113"/>
      <c r="O21" s="111"/>
    </row>
    <row r="22" spans="2:15" x14ac:dyDescent="0.35">
      <c r="B22" s="112"/>
      <c r="C22" s="113"/>
      <c r="D22" s="498" t="s">
        <v>239</v>
      </c>
      <c r="E22" s="498"/>
      <c r="F22" s="498"/>
      <c r="G22" s="498"/>
      <c r="H22" s="498" t="s">
        <v>238</v>
      </c>
      <c r="I22" s="498"/>
      <c r="J22" s="498"/>
      <c r="K22" s="498"/>
      <c r="L22" s="113"/>
      <c r="M22" s="113"/>
      <c r="N22" s="113"/>
      <c r="O22" s="111"/>
    </row>
    <row r="23" spans="2:15" x14ac:dyDescent="0.35">
      <c r="B23" s="112"/>
      <c r="C23" s="113"/>
      <c r="D23" s="498" t="s">
        <v>241</v>
      </c>
      <c r="E23" s="498"/>
      <c r="F23" s="498"/>
      <c r="G23" s="498"/>
      <c r="H23" s="498" t="s">
        <v>240</v>
      </c>
      <c r="I23" s="498"/>
      <c r="J23" s="498"/>
      <c r="K23" s="498"/>
      <c r="L23" s="113"/>
      <c r="M23" s="113"/>
      <c r="N23" s="113"/>
      <c r="O23" s="111"/>
    </row>
    <row r="24" spans="2:15" x14ac:dyDescent="0.35">
      <c r="B24" s="112"/>
      <c r="C24" s="115" t="s">
        <v>84</v>
      </c>
      <c r="D24" s="113"/>
      <c r="E24" s="113"/>
      <c r="F24" s="113"/>
      <c r="G24" s="113"/>
      <c r="H24" s="113"/>
      <c r="I24" s="113"/>
      <c r="J24" s="113"/>
      <c r="K24" s="113"/>
      <c r="L24" s="113"/>
      <c r="M24" s="113"/>
      <c r="N24" s="113"/>
      <c r="O24" s="111"/>
    </row>
    <row r="25" spans="2:15" x14ac:dyDescent="0.35">
      <c r="B25" s="112"/>
      <c r="C25" s="113"/>
      <c r="D25" s="113" t="s">
        <v>242</v>
      </c>
      <c r="E25" s="113"/>
      <c r="F25" s="113"/>
      <c r="G25" s="113"/>
      <c r="H25" s="113"/>
      <c r="I25" s="113"/>
      <c r="J25" s="113"/>
      <c r="K25" s="113"/>
      <c r="L25" s="177"/>
      <c r="M25" s="177"/>
      <c r="N25" s="177"/>
      <c r="O25" s="111"/>
    </row>
    <row r="26" spans="2:15" x14ac:dyDescent="0.35">
      <c r="B26" s="112"/>
      <c r="C26" s="113"/>
      <c r="D26" s="113"/>
      <c r="E26" s="498" t="s">
        <v>85</v>
      </c>
      <c r="F26" s="498"/>
      <c r="G26" s="113"/>
      <c r="H26" s="113"/>
      <c r="I26" s="113"/>
      <c r="J26" s="113"/>
      <c r="K26" s="113"/>
      <c r="L26" s="177"/>
      <c r="M26" s="177"/>
      <c r="N26" s="177"/>
      <c r="O26" s="111"/>
    </row>
    <row r="27" spans="2:15" x14ac:dyDescent="0.35">
      <c r="B27" s="112"/>
      <c r="C27" s="113"/>
      <c r="D27" s="113"/>
      <c r="E27" s="498" t="s">
        <v>86</v>
      </c>
      <c r="F27" s="498"/>
      <c r="G27" s="113"/>
      <c r="H27" s="113"/>
      <c r="I27" s="113"/>
      <c r="J27" s="113"/>
      <c r="K27" s="113"/>
      <c r="L27" s="113"/>
      <c r="M27" s="113"/>
      <c r="N27" s="113"/>
      <c r="O27" s="111"/>
    </row>
    <row r="28" spans="2:15" x14ac:dyDescent="0.35">
      <c r="B28" s="112"/>
      <c r="C28" s="113"/>
      <c r="D28" s="113"/>
      <c r="E28" s="498" t="s">
        <v>88</v>
      </c>
      <c r="F28" s="498"/>
      <c r="G28" s="498"/>
      <c r="H28" s="498"/>
      <c r="I28" s="498"/>
      <c r="J28" s="498"/>
      <c r="K28" s="113"/>
      <c r="L28" s="113"/>
      <c r="M28" s="113"/>
      <c r="N28" s="113"/>
      <c r="O28" s="111"/>
    </row>
    <row r="29" spans="2:15" x14ac:dyDescent="0.35">
      <c r="B29" s="112"/>
      <c r="C29" s="113"/>
      <c r="D29" s="113"/>
      <c r="E29" s="498" t="s">
        <v>89</v>
      </c>
      <c r="F29" s="498"/>
      <c r="G29" s="498"/>
      <c r="H29" s="498"/>
      <c r="I29" s="498"/>
      <c r="J29" s="498"/>
      <c r="K29" s="498"/>
      <c r="L29" s="113"/>
      <c r="M29" s="113"/>
      <c r="N29" s="113"/>
      <c r="O29" s="111"/>
    </row>
    <row r="30" spans="2:15" x14ac:dyDescent="0.35">
      <c r="B30" s="112"/>
      <c r="C30" s="113"/>
      <c r="D30" s="113"/>
      <c r="E30" s="498" t="s">
        <v>90</v>
      </c>
      <c r="F30" s="498"/>
      <c r="G30" s="498"/>
      <c r="H30" s="498"/>
      <c r="I30" s="498"/>
      <c r="J30" s="498"/>
      <c r="K30" s="113"/>
      <c r="L30" s="113"/>
      <c r="M30" s="113"/>
      <c r="N30" s="113"/>
      <c r="O30" s="111"/>
    </row>
    <row r="31" spans="2:15" x14ac:dyDescent="0.35">
      <c r="B31" s="112"/>
      <c r="C31" s="115" t="s">
        <v>87</v>
      </c>
      <c r="D31" s="113"/>
      <c r="E31" s="113"/>
      <c r="F31" s="113"/>
      <c r="G31" s="113"/>
      <c r="H31" s="113"/>
      <c r="I31" s="113"/>
      <c r="J31" s="113"/>
      <c r="K31" s="113"/>
      <c r="L31" s="113"/>
      <c r="M31" s="113"/>
      <c r="N31" s="113"/>
      <c r="O31" s="111"/>
    </row>
    <row r="32" spans="2:15" x14ac:dyDescent="0.35">
      <c r="B32" s="112"/>
      <c r="C32" s="113"/>
      <c r="D32" s="113" t="s">
        <v>243</v>
      </c>
      <c r="E32" s="113"/>
      <c r="F32" s="113"/>
      <c r="G32" s="113"/>
      <c r="H32" s="113"/>
      <c r="I32" s="113"/>
      <c r="J32" s="113"/>
      <c r="K32" s="113"/>
      <c r="L32" s="113"/>
      <c r="M32" s="113"/>
      <c r="N32" s="113"/>
      <c r="O32" s="111"/>
    </row>
    <row r="33" spans="1:17" ht="14.5" customHeight="1" x14ac:dyDescent="0.35">
      <c r="B33" s="112"/>
      <c r="C33" s="113"/>
      <c r="D33" s="113"/>
      <c r="E33" s="498" t="s">
        <v>85</v>
      </c>
      <c r="F33" s="498"/>
      <c r="G33" s="113"/>
      <c r="H33" s="113"/>
      <c r="I33" s="113"/>
      <c r="J33" s="113"/>
      <c r="K33" s="113"/>
      <c r="L33" s="513" t="s">
        <v>215</v>
      </c>
      <c r="M33" s="513"/>
      <c r="N33" s="293"/>
      <c r="O33" s="111"/>
    </row>
    <row r="34" spans="1:17" x14ac:dyDescent="0.35">
      <c r="B34" s="112"/>
      <c r="C34" s="113"/>
      <c r="D34" s="113"/>
      <c r="E34" s="498" t="s">
        <v>86</v>
      </c>
      <c r="F34" s="498"/>
      <c r="G34" s="113"/>
      <c r="H34" s="113"/>
      <c r="I34" s="113"/>
      <c r="J34" s="113"/>
      <c r="K34" s="113"/>
      <c r="L34" s="513"/>
      <c r="M34" s="513"/>
      <c r="N34" s="293"/>
      <c r="O34" s="111"/>
    </row>
    <row r="35" spans="1:17" x14ac:dyDescent="0.35">
      <c r="B35" s="112"/>
      <c r="C35" s="113"/>
      <c r="D35" s="113"/>
      <c r="E35" s="498" t="s">
        <v>88</v>
      </c>
      <c r="F35" s="498"/>
      <c r="G35" s="498"/>
      <c r="H35" s="498"/>
      <c r="I35" s="498"/>
      <c r="J35" s="498"/>
      <c r="K35" s="113"/>
      <c r="L35" s="513"/>
      <c r="M35" s="513"/>
      <c r="N35" s="293"/>
      <c r="O35" s="111"/>
    </row>
    <row r="36" spans="1:17" x14ac:dyDescent="0.35">
      <c r="B36" s="112"/>
      <c r="C36" s="113"/>
      <c r="D36" s="113"/>
      <c r="E36" s="498" t="s">
        <v>89</v>
      </c>
      <c r="F36" s="498"/>
      <c r="G36" s="498"/>
      <c r="H36" s="498"/>
      <c r="I36" s="498"/>
      <c r="J36" s="498"/>
      <c r="K36" s="498"/>
      <c r="L36" s="113"/>
      <c r="M36" s="113"/>
      <c r="N36" s="113"/>
      <c r="O36" s="111"/>
    </row>
    <row r="37" spans="1:17" x14ac:dyDescent="0.35">
      <c r="B37" s="112"/>
      <c r="C37" s="113"/>
      <c r="D37" s="113"/>
      <c r="E37" s="498" t="s">
        <v>90</v>
      </c>
      <c r="F37" s="498"/>
      <c r="G37" s="498"/>
      <c r="H37" s="498"/>
      <c r="I37" s="498"/>
      <c r="J37" s="498"/>
      <c r="K37" s="113"/>
      <c r="L37" s="113"/>
      <c r="M37" s="113"/>
      <c r="N37" s="113"/>
      <c r="O37" s="111"/>
    </row>
    <row r="38" spans="1:17" x14ac:dyDescent="0.35">
      <c r="B38" s="112"/>
      <c r="C38" s="113"/>
      <c r="D38" s="113" t="s">
        <v>107</v>
      </c>
      <c r="E38" s="116"/>
      <c r="F38" s="113"/>
      <c r="G38" s="113"/>
      <c r="H38" s="113"/>
      <c r="I38" s="113"/>
      <c r="J38" s="113"/>
      <c r="K38" s="113"/>
      <c r="L38" s="113"/>
      <c r="M38" s="113"/>
      <c r="N38" s="113"/>
      <c r="O38" s="111"/>
      <c r="Q38" s="180"/>
    </row>
    <row r="39" spans="1:17" x14ac:dyDescent="0.35">
      <c r="B39" s="112"/>
      <c r="C39" s="113"/>
      <c r="D39" s="113"/>
      <c r="E39" s="116"/>
      <c r="F39" s="113"/>
      <c r="G39" s="113"/>
      <c r="H39" s="113"/>
      <c r="I39" s="113"/>
      <c r="J39" s="113"/>
      <c r="K39" s="113"/>
      <c r="L39" s="113"/>
      <c r="M39" s="113"/>
      <c r="N39" s="113"/>
      <c r="O39" s="111"/>
    </row>
    <row r="40" spans="1:17" ht="56.25" customHeight="1" x14ac:dyDescent="0.35">
      <c r="B40" s="112"/>
      <c r="C40" s="505" t="s">
        <v>207</v>
      </c>
      <c r="D40" s="505"/>
      <c r="E40" s="505"/>
      <c r="F40" s="505"/>
      <c r="G40" s="505"/>
      <c r="H40" s="505"/>
      <c r="I40" s="505"/>
      <c r="J40" s="505"/>
      <c r="K40" s="505"/>
      <c r="L40" s="505"/>
      <c r="M40" s="505"/>
      <c r="N40" s="289"/>
      <c r="O40" s="111"/>
    </row>
    <row r="41" spans="1:17" x14ac:dyDescent="0.35">
      <c r="B41" s="112"/>
      <c r="C41" s="289"/>
      <c r="D41" s="289"/>
      <c r="E41" s="289"/>
      <c r="F41" s="289"/>
      <c r="G41" s="289"/>
      <c r="H41" s="289"/>
      <c r="I41" s="289"/>
      <c r="J41" s="289"/>
      <c r="K41" s="289"/>
      <c r="L41" s="289"/>
      <c r="M41" s="289"/>
      <c r="N41" s="289"/>
      <c r="O41" s="111"/>
    </row>
    <row r="42" spans="1:17" x14ac:dyDescent="0.35">
      <c r="A42" s="120"/>
      <c r="B42" s="112"/>
      <c r="C42" s="181" t="s">
        <v>135</v>
      </c>
      <c r="D42" s="113"/>
      <c r="E42" s="113"/>
      <c r="F42" s="113"/>
      <c r="G42" s="113"/>
      <c r="H42" s="113"/>
      <c r="I42" s="113"/>
      <c r="J42" s="113"/>
      <c r="K42" s="113"/>
      <c r="L42" s="113"/>
      <c r="M42" s="113"/>
      <c r="N42" s="113"/>
      <c r="O42" s="111"/>
    </row>
    <row r="43" spans="1:17" x14ac:dyDescent="0.35">
      <c r="A43" s="120"/>
      <c r="B43" s="112"/>
      <c r="C43" s="181" t="s">
        <v>136</v>
      </c>
      <c r="D43" s="113"/>
      <c r="E43" s="113"/>
      <c r="F43" s="113"/>
      <c r="G43" s="113"/>
      <c r="H43" s="113"/>
      <c r="I43" s="113"/>
      <c r="J43" s="113"/>
      <c r="K43" s="113"/>
      <c r="L43" s="113"/>
      <c r="M43" s="113"/>
      <c r="N43" s="113"/>
      <c r="O43" s="111"/>
    </row>
    <row r="44" spans="1:17" x14ac:dyDescent="0.35">
      <c r="A44" s="120"/>
      <c r="B44" s="112"/>
      <c r="C44" s="113" t="s">
        <v>0</v>
      </c>
      <c r="D44" s="113" t="s">
        <v>92</v>
      </c>
      <c r="E44" s="113"/>
      <c r="F44" s="113"/>
      <c r="G44" s="113"/>
      <c r="H44" s="113"/>
      <c r="I44" s="113"/>
      <c r="J44" s="113"/>
      <c r="K44" s="113"/>
      <c r="L44" s="113"/>
      <c r="M44" s="113"/>
      <c r="N44" s="113"/>
      <c r="O44" s="111"/>
    </row>
    <row r="45" spans="1:17" x14ac:dyDescent="0.35">
      <c r="A45" s="120"/>
      <c r="B45" s="112"/>
      <c r="C45" s="113" t="s">
        <v>1</v>
      </c>
      <c r="D45" s="113" t="s">
        <v>93</v>
      </c>
      <c r="E45" s="113"/>
      <c r="F45" s="113"/>
      <c r="G45" s="113"/>
      <c r="H45" s="113"/>
      <c r="I45" s="113"/>
      <c r="J45" s="113"/>
      <c r="K45" s="113"/>
      <c r="L45" s="113"/>
      <c r="M45" s="113"/>
      <c r="N45" s="113"/>
      <c r="O45" s="111"/>
    </row>
    <row r="46" spans="1:17" x14ac:dyDescent="0.35">
      <c r="A46" s="120"/>
      <c r="B46" s="112"/>
      <c r="C46" s="113" t="s">
        <v>2</v>
      </c>
      <c r="D46" s="113" t="s">
        <v>137</v>
      </c>
      <c r="E46" s="113"/>
      <c r="F46" s="113"/>
      <c r="G46" s="113"/>
      <c r="H46" s="113"/>
      <c r="I46" s="113"/>
      <c r="J46" s="113"/>
      <c r="K46" s="113"/>
      <c r="L46" s="113"/>
      <c r="M46" s="113"/>
      <c r="N46" s="113"/>
      <c r="O46" s="111"/>
    </row>
    <row r="47" spans="1:17" x14ac:dyDescent="0.35">
      <c r="A47" s="120"/>
      <c r="B47" s="112"/>
      <c r="C47" s="181" t="s">
        <v>138</v>
      </c>
      <c r="D47" s="113"/>
      <c r="E47" s="113"/>
      <c r="F47" s="113"/>
      <c r="G47" s="113"/>
      <c r="H47" s="113"/>
      <c r="I47" s="113"/>
      <c r="J47" s="113"/>
      <c r="K47" s="113"/>
      <c r="L47" s="113"/>
      <c r="M47" s="113"/>
      <c r="N47" s="113"/>
      <c r="O47" s="111"/>
    </row>
    <row r="48" spans="1:17" x14ac:dyDescent="0.35">
      <c r="A48" s="120"/>
      <c r="B48" s="112"/>
      <c r="C48" s="113" t="s">
        <v>139</v>
      </c>
      <c r="D48" s="113" t="s">
        <v>140</v>
      </c>
      <c r="E48" s="113"/>
      <c r="F48" s="113"/>
      <c r="G48" s="113"/>
      <c r="H48" s="113"/>
      <c r="I48" s="113"/>
      <c r="J48" s="113"/>
      <c r="K48" s="113"/>
      <c r="L48" s="113"/>
      <c r="M48" s="113"/>
      <c r="N48" s="113"/>
      <c r="O48" s="111"/>
    </row>
    <row r="49" spans="1:15" x14ac:dyDescent="0.35">
      <c r="A49" s="120"/>
      <c r="B49" s="112"/>
      <c r="C49" s="113" t="s">
        <v>141</v>
      </c>
      <c r="D49" s="113" t="s">
        <v>142</v>
      </c>
      <c r="E49" s="113"/>
      <c r="F49" s="113"/>
      <c r="G49" s="113"/>
      <c r="H49" s="113"/>
      <c r="I49" s="113"/>
      <c r="J49" s="113"/>
      <c r="K49" s="113"/>
      <c r="L49" s="113"/>
      <c r="M49" s="113"/>
      <c r="N49" s="113"/>
      <c r="O49" s="111"/>
    </row>
    <row r="50" spans="1:15" x14ac:dyDescent="0.35">
      <c r="A50" s="120"/>
      <c r="B50" s="112"/>
      <c r="C50" s="113" t="s">
        <v>143</v>
      </c>
      <c r="D50" s="113" t="s">
        <v>144</v>
      </c>
      <c r="E50" s="113"/>
      <c r="F50" s="113"/>
      <c r="G50" s="113"/>
      <c r="H50" s="113"/>
      <c r="I50" s="113"/>
      <c r="J50" s="113"/>
      <c r="K50" s="113"/>
      <c r="L50" s="113"/>
      <c r="M50" s="113"/>
      <c r="N50" s="113"/>
      <c r="O50" s="111"/>
    </row>
    <row r="51" spans="1:15" x14ac:dyDescent="0.35">
      <c r="A51" s="120"/>
      <c r="B51" s="112"/>
      <c r="C51" s="113" t="s">
        <v>145</v>
      </c>
      <c r="D51" s="113" t="s">
        <v>146</v>
      </c>
      <c r="E51" s="113"/>
      <c r="F51" s="113"/>
      <c r="G51" s="113"/>
      <c r="H51" s="113"/>
      <c r="I51" s="113"/>
      <c r="J51" s="113"/>
      <c r="K51" s="113"/>
      <c r="L51" s="113"/>
      <c r="M51" s="113"/>
      <c r="N51" s="113"/>
      <c r="O51" s="111"/>
    </row>
    <row r="52" spans="1:15" x14ac:dyDescent="0.35">
      <c r="A52" s="120"/>
      <c r="B52" s="112"/>
      <c r="C52" s="181" t="s">
        <v>147</v>
      </c>
      <c r="D52" s="113"/>
      <c r="E52" s="113"/>
      <c r="F52" s="113"/>
      <c r="G52" s="113"/>
      <c r="H52" s="113"/>
      <c r="I52" s="113"/>
      <c r="J52" s="113"/>
      <c r="K52" s="113"/>
      <c r="L52" s="113"/>
      <c r="M52" s="113"/>
      <c r="N52" s="113"/>
      <c r="O52" s="111"/>
    </row>
    <row r="53" spans="1:15" x14ac:dyDescent="0.35">
      <c r="B53" s="112"/>
      <c r="C53" s="113" t="s">
        <v>12</v>
      </c>
      <c r="D53" s="113" t="s">
        <v>149</v>
      </c>
      <c r="E53" s="113"/>
      <c r="F53" s="113"/>
      <c r="G53" s="113"/>
      <c r="H53" s="113"/>
      <c r="I53" s="113"/>
      <c r="J53" s="113"/>
      <c r="K53" s="113"/>
      <c r="L53" s="113"/>
      <c r="M53" s="113"/>
      <c r="N53" s="113"/>
      <c r="O53" s="111"/>
    </row>
    <row r="54" spans="1:15" x14ac:dyDescent="0.35">
      <c r="B54" s="112"/>
      <c r="C54" s="113" t="s">
        <v>13</v>
      </c>
      <c r="D54" s="113" t="s">
        <v>150</v>
      </c>
      <c r="E54" s="113"/>
      <c r="F54" s="113"/>
      <c r="G54" s="113"/>
      <c r="H54" s="113"/>
      <c r="I54" s="113"/>
      <c r="J54" s="113"/>
      <c r="K54" s="113"/>
      <c r="L54" s="113"/>
      <c r="M54" s="113"/>
      <c r="N54" s="113"/>
      <c r="O54" s="111"/>
    </row>
    <row r="55" spans="1:15" x14ac:dyDescent="0.35">
      <c r="B55" s="112"/>
      <c r="C55" s="113" t="s">
        <v>14</v>
      </c>
      <c r="D55" s="113" t="s">
        <v>151</v>
      </c>
      <c r="E55" s="113"/>
      <c r="F55" s="113"/>
      <c r="G55" s="113"/>
      <c r="H55" s="113"/>
      <c r="I55" s="113"/>
      <c r="J55" s="113"/>
      <c r="K55" s="113"/>
      <c r="L55" s="113"/>
      <c r="M55" s="113"/>
      <c r="N55" s="113"/>
      <c r="O55" s="111"/>
    </row>
    <row r="56" spans="1:15" x14ac:dyDescent="0.35">
      <c r="B56" s="112"/>
      <c r="C56" s="113" t="s">
        <v>15</v>
      </c>
      <c r="D56" s="113" t="s">
        <v>154</v>
      </c>
      <c r="E56" s="113"/>
      <c r="F56" s="113"/>
      <c r="G56" s="113"/>
      <c r="H56" s="113"/>
      <c r="I56" s="113"/>
      <c r="J56" s="113"/>
      <c r="K56" s="113"/>
      <c r="L56" s="113"/>
      <c r="M56" s="113"/>
      <c r="N56" s="113"/>
      <c r="O56" s="111"/>
    </row>
    <row r="57" spans="1:15" ht="27.75" customHeight="1" x14ac:dyDescent="0.35">
      <c r="B57" s="112"/>
      <c r="C57" s="113"/>
      <c r="D57" s="512" t="s">
        <v>153</v>
      </c>
      <c r="E57" s="512"/>
      <c r="F57" s="512"/>
      <c r="G57" s="512"/>
      <c r="H57" s="512"/>
      <c r="I57" s="512"/>
      <c r="J57" s="512"/>
      <c r="K57" s="512"/>
      <c r="L57" s="512"/>
      <c r="M57" s="512"/>
      <c r="N57" s="512"/>
      <c r="O57" s="111"/>
    </row>
    <row r="58" spans="1:15" x14ac:dyDescent="0.35">
      <c r="B58" s="112"/>
      <c r="C58" s="181" t="s">
        <v>148</v>
      </c>
      <c r="D58" s="113"/>
      <c r="E58" s="113"/>
      <c r="F58" s="113"/>
      <c r="G58" s="113"/>
      <c r="H58" s="113"/>
      <c r="I58" s="113"/>
      <c r="J58" s="113"/>
      <c r="K58" s="113"/>
      <c r="L58" s="113"/>
      <c r="M58" s="113"/>
      <c r="N58" s="113"/>
      <c r="O58" s="111"/>
    </row>
    <row r="59" spans="1:15" x14ac:dyDescent="0.35">
      <c r="B59" s="112"/>
      <c r="C59" s="113" t="s">
        <v>16</v>
      </c>
      <c r="D59" s="113" t="s">
        <v>211</v>
      </c>
      <c r="E59" s="113"/>
      <c r="F59" s="113"/>
      <c r="G59" s="113"/>
      <c r="H59" s="113"/>
      <c r="I59" s="113"/>
      <c r="J59" s="113"/>
      <c r="K59" s="113"/>
      <c r="L59" s="113"/>
      <c r="M59" s="113"/>
      <c r="N59" s="113"/>
      <c r="O59" s="111"/>
    </row>
    <row r="60" spans="1:15" x14ac:dyDescent="0.35">
      <c r="B60" s="112"/>
      <c r="C60" s="294" t="s">
        <v>17</v>
      </c>
      <c r="D60" s="505" t="s">
        <v>212</v>
      </c>
      <c r="E60" s="505"/>
      <c r="F60" s="505"/>
      <c r="G60" s="505"/>
      <c r="H60" s="505"/>
      <c r="I60" s="505"/>
      <c r="J60" s="505"/>
      <c r="K60" s="505"/>
      <c r="L60" s="505"/>
      <c r="M60" s="505"/>
      <c r="N60" s="505"/>
      <c r="O60" s="511"/>
    </row>
    <row r="61" spans="1:15" x14ac:dyDescent="0.35">
      <c r="B61" s="112"/>
      <c r="C61" s="113" t="s">
        <v>18</v>
      </c>
      <c r="D61" s="113" t="s">
        <v>213</v>
      </c>
      <c r="E61" s="113"/>
      <c r="F61" s="113"/>
      <c r="G61" s="113"/>
      <c r="H61" s="113"/>
      <c r="I61" s="113"/>
      <c r="J61" s="113"/>
      <c r="K61" s="113"/>
      <c r="L61" s="113"/>
      <c r="M61" s="113"/>
      <c r="N61" s="113"/>
      <c r="O61" s="111"/>
    </row>
    <row r="62" spans="1:15" x14ac:dyDescent="0.35">
      <c r="B62" s="112"/>
      <c r="C62" s="113"/>
      <c r="D62" s="113"/>
      <c r="E62" s="113"/>
      <c r="F62" s="113"/>
      <c r="G62" s="113"/>
      <c r="H62" s="113"/>
      <c r="I62" s="113"/>
      <c r="J62" s="113"/>
      <c r="K62" s="113"/>
      <c r="L62" s="113"/>
      <c r="M62" s="113"/>
      <c r="N62" s="113"/>
      <c r="O62" s="111"/>
    </row>
    <row r="63" spans="1:15" ht="15" thickBot="1" x14ac:dyDescent="0.4">
      <c r="B63" s="117"/>
      <c r="C63" s="118"/>
      <c r="D63" s="118"/>
      <c r="E63" s="118"/>
      <c r="F63" s="118"/>
      <c r="G63" s="118"/>
      <c r="H63" s="118"/>
      <c r="I63" s="118"/>
      <c r="J63" s="118"/>
      <c r="K63" s="118"/>
      <c r="L63" s="118"/>
      <c r="M63" s="118"/>
      <c r="N63" s="118"/>
      <c r="O63" s="119"/>
    </row>
  </sheetData>
  <mergeCells count="33">
    <mergeCell ref="E33:F33"/>
    <mergeCell ref="D21:G21"/>
    <mergeCell ref="E27:F27"/>
    <mergeCell ref="H19:L19"/>
    <mergeCell ref="E35:J35"/>
    <mergeCell ref="D60:O60"/>
    <mergeCell ref="D57:N57"/>
    <mergeCell ref="H23:K23"/>
    <mergeCell ref="H20:K20"/>
    <mergeCell ref="L33:M35"/>
    <mergeCell ref="D20:G20"/>
    <mergeCell ref="C40:M40"/>
    <mergeCell ref="D22:G22"/>
    <mergeCell ref="E36:K36"/>
    <mergeCell ref="E37:J37"/>
    <mergeCell ref="E29:K29"/>
    <mergeCell ref="E30:J30"/>
    <mergeCell ref="C11:M11"/>
    <mergeCell ref="E34:F34"/>
    <mergeCell ref="D23:G23"/>
    <mergeCell ref="E28:J28"/>
    <mergeCell ref="B3:O3"/>
    <mergeCell ref="B4:O4"/>
    <mergeCell ref="H21:L21"/>
    <mergeCell ref="H22:K22"/>
    <mergeCell ref="E26:F26"/>
    <mergeCell ref="C6:M7"/>
    <mergeCell ref="C9:M9"/>
    <mergeCell ref="C10:M10"/>
    <mergeCell ref="C13:M13"/>
    <mergeCell ref="B15:O15"/>
    <mergeCell ref="D18:J18"/>
    <mergeCell ref="D19:G19"/>
  </mergeCells>
  <hyperlinks>
    <hyperlink ref="D18" location="'All Industry'!B2" display="Full summary table of YE 2015 data" xr:uid="{00000000-0004-0000-0000-000000000000}"/>
    <hyperlink ref="D19" location="'All Industry'!B13" display="Table: Fatalities by Sector since 2004" xr:uid="{00000000-0004-0000-0000-000001000000}"/>
    <hyperlink ref="D20" location="'All Industry'!B28" display="Table: LTIs by Sector since 2006" xr:uid="{00000000-0004-0000-0000-000002000000}"/>
    <hyperlink ref="D21" location="'All Industry'!B41" display="Table: LTIFR by Sector since 2006" xr:uid="{00000000-0004-0000-0000-000003000000}"/>
    <hyperlink ref="D22" location="'All Industry'!B54" display="Table: LTISR by Sector since 2006" xr:uid="{00000000-0004-0000-0000-000004000000}"/>
    <hyperlink ref="H19" location="'All Industry'!L13" display="Graph: ESI LTI number and LTIFR since 2006" xr:uid="{00000000-0004-0000-0000-000005000000}"/>
    <hyperlink ref="H20" location="'All Industry'!L39" display="Graph: LTIFR by Sector since 2006" xr:uid="{00000000-0004-0000-0000-000006000000}"/>
    <hyperlink ref="H21" location="'All Industry'!L55" display="Graph: LTIFR by Sector and FTE Grouping since 2006" xr:uid="{00000000-0004-0000-0000-000007000000}"/>
    <hyperlink ref="H22" location="'All Industry'!B74" display="Graph: LTISR by Sector since 2006" xr:uid="{00000000-0004-0000-0000-000008000000}"/>
    <hyperlink ref="E26" location="'Generation tables'!A1" display="Generation sector" xr:uid="{00000000-0004-0000-0000-000009000000}"/>
    <hyperlink ref="E27" location="'Transmission tables'!A1" display="Transmission sector" xr:uid="{00000000-0004-0000-0000-00000A000000}"/>
    <hyperlink ref="E28" location="'Distribution (small) tables'!A1" display="Small-size distribution sector (less than 100 employees)" xr:uid="{00000000-0004-0000-0000-00000B000000}"/>
    <hyperlink ref="E29" location="'Distribution (medium) tables'!A1" display="Medium-size distribution sector (between 100 and 250 employees)" xr:uid="{00000000-0004-0000-0000-00000C000000}"/>
    <hyperlink ref="E30" location="'Distribution (large) tables'!A1" display="Large-size distribution sector (more than 250 employees)" xr:uid="{00000000-0004-0000-0000-00000D000000}"/>
    <hyperlink ref="E33" location="'Generation graphs'!A1" display="Generation sector" xr:uid="{00000000-0004-0000-0000-00000F000000}"/>
    <hyperlink ref="E34" location="'Transmission graphs'!A1" display="Transmission sector" xr:uid="{00000000-0004-0000-0000-000010000000}"/>
    <hyperlink ref="E35" location="'Distribution (small) graphs'!A1" display="Small-size distribution sector (less than 100 employees)" xr:uid="{00000000-0004-0000-0000-000011000000}"/>
    <hyperlink ref="E36" location="'Distribution (medium) graphs'!A1" display="Medium-size distribution sector (between 100 and 250 employees)" xr:uid="{00000000-0004-0000-0000-000012000000}"/>
    <hyperlink ref="E37" location="'Distribution (large) graphs'!A1" display="Large-size distribution sector (more than 250 employees)" xr:uid="{00000000-0004-0000-0000-000013000000}"/>
    <hyperlink ref="D23:G23" location="'All Industry'!B69" display="Table: ATLR to LTIs by Sector since 2016" xr:uid="{00000000-0004-0000-0000-000015000000}"/>
    <hyperlink ref="H23:K23" location="'All Industry'!L66" display="Graph: ATLR to LTIs by Sector since 2016" xr:uid="{00000000-0004-0000-0000-000016000000}"/>
    <hyperlink ref="D20:G20" location="'All Industry'!B30" display="Table: LTIs by Sector since 2009" xr:uid="{00000000-0004-0000-0000-000017000000}"/>
    <hyperlink ref="D21:G21" location="'All Industry'!B43" display="Table: LTIFR by Sector since 2009" xr:uid="{00000000-0004-0000-0000-000018000000}"/>
    <hyperlink ref="D22:G22" location="'All Industry'!B56" display="Table: LTISR by Sector since 2016" xr:uid="{00000000-0004-0000-0000-000019000000}"/>
    <hyperlink ref="H20:K20" location="'All Industry'!L31" display="Graph: LTIFR by Sector since 2009" xr:uid="{00000000-0004-0000-0000-00001A000000}"/>
    <hyperlink ref="H21:L21" location="'All Industry'!U31" display="Graph: LTIFR by Sector and FTE Grouping since 2009" xr:uid="{00000000-0004-0000-0000-00001B000000}"/>
    <hyperlink ref="H22:K22" location="'All Industry'!L46" display="Graph: LTISR by Sector since 2016" xr:uid="{00000000-0004-0000-0000-00001C000000}"/>
    <hyperlink ref="D18:J18" location="'All Industry'!B2" display="Full summary table of industry data for YE 2019, 2018, 2017 and 2016" xr:uid="{FAA7391C-9D68-4155-8700-558BCC147D37}"/>
    <hyperlink ref="H19:L19" location="'All Industry'!L13" display="Graph: ESI LTI number and LTIFR since 2009" xr:uid="{3C90C8BC-BD7B-482D-A251-37425095690A}"/>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37"/>
  <sheetViews>
    <sheetView workbookViewId="0">
      <selection activeCell="U12" sqref="U12"/>
    </sheetView>
  </sheetViews>
  <sheetFormatPr defaultRowHeight="14.5" x14ac:dyDescent="0.35"/>
  <cols>
    <col min="1" max="1" width="14.7265625" bestFit="1" customWidth="1"/>
    <col min="3" max="3" width="16.7265625" bestFit="1" customWidth="1"/>
    <col min="11" max="11" width="10.7265625" customWidth="1"/>
  </cols>
  <sheetData>
    <row r="1" spans="1:19" x14ac:dyDescent="0.35">
      <c r="A1" t="s">
        <v>236</v>
      </c>
      <c r="B1">
        <v>1</v>
      </c>
    </row>
    <row r="2" spans="1:19" ht="15" thickBot="1" x14ac:dyDescent="0.4">
      <c r="A2" t="s">
        <v>200</v>
      </c>
      <c r="B2">
        <v>2</v>
      </c>
      <c r="S2" s="144"/>
    </row>
    <row r="3" spans="1:19" ht="44" thickBot="1" x14ac:dyDescent="0.4">
      <c r="A3" t="s">
        <v>155</v>
      </c>
      <c r="B3">
        <v>3</v>
      </c>
      <c r="C3" s="127" t="s">
        <v>200</v>
      </c>
      <c r="D3" s="128" t="s">
        <v>4</v>
      </c>
      <c r="E3" s="129" t="s">
        <v>5</v>
      </c>
      <c r="F3" s="129" t="s">
        <v>6</v>
      </c>
      <c r="G3" s="129" t="s">
        <v>7</v>
      </c>
      <c r="H3" s="129" t="s">
        <v>8</v>
      </c>
      <c r="I3" s="129" t="s">
        <v>9</v>
      </c>
      <c r="J3" s="130" t="s">
        <v>10</v>
      </c>
      <c r="K3" s="130" t="s">
        <v>11</v>
      </c>
      <c r="L3" s="129" t="s">
        <v>12</v>
      </c>
      <c r="M3" s="129" t="s">
        <v>13</v>
      </c>
      <c r="N3" s="129" t="s">
        <v>14</v>
      </c>
      <c r="O3" s="129" t="s">
        <v>15</v>
      </c>
      <c r="P3" s="129" t="s">
        <v>16</v>
      </c>
      <c r="Q3" s="129" t="s">
        <v>17</v>
      </c>
      <c r="R3" s="131" t="s">
        <v>18</v>
      </c>
      <c r="S3" s="144"/>
    </row>
    <row r="4" spans="1:19" x14ac:dyDescent="0.35">
      <c r="A4" t="s">
        <v>118</v>
      </c>
      <c r="B4">
        <v>4</v>
      </c>
      <c r="C4" s="85" t="s">
        <v>64</v>
      </c>
      <c r="D4" s="77">
        <v>4911.1000000000004</v>
      </c>
      <c r="E4" s="39">
        <v>0</v>
      </c>
      <c r="F4" s="39">
        <v>28</v>
      </c>
      <c r="G4" s="39">
        <v>8</v>
      </c>
      <c r="H4" s="39">
        <v>15</v>
      </c>
      <c r="I4" s="39">
        <v>51</v>
      </c>
      <c r="J4" s="189">
        <v>284</v>
      </c>
      <c r="K4" s="39">
        <v>75</v>
      </c>
      <c r="L4" s="194">
        <v>0.57013703650913228</v>
      </c>
      <c r="M4" s="37">
        <v>0.16289629614546638</v>
      </c>
      <c r="N4" s="37">
        <v>0.30543055527274948</v>
      </c>
      <c r="O4" s="37">
        <v>1.0384638879273482</v>
      </c>
      <c r="P4" s="298">
        <v>5.7828185131640559</v>
      </c>
      <c r="Q4" s="12">
        <v>1.5271527763637474</v>
      </c>
      <c r="R4" s="86">
        <v>10.142857142857142</v>
      </c>
      <c r="S4" s="144"/>
    </row>
    <row r="5" spans="1:19" x14ac:dyDescent="0.35">
      <c r="C5" s="87" t="s">
        <v>65</v>
      </c>
      <c r="D5" s="76">
        <v>1816.5</v>
      </c>
      <c r="E5" s="18">
        <v>0</v>
      </c>
      <c r="F5" s="18">
        <v>10</v>
      </c>
      <c r="G5" s="88">
        <v>7</v>
      </c>
      <c r="H5" s="18">
        <v>8</v>
      </c>
      <c r="I5" s="18">
        <v>25</v>
      </c>
      <c r="J5" s="190">
        <v>64</v>
      </c>
      <c r="K5" s="18">
        <v>36</v>
      </c>
      <c r="L5" s="195">
        <v>0.55050922102945221</v>
      </c>
      <c r="M5" s="20">
        <v>0.38535645472061658</v>
      </c>
      <c r="N5" s="20">
        <v>0.44040737682356179</v>
      </c>
      <c r="O5" s="20">
        <v>1.3762730525736306</v>
      </c>
      <c r="P5" s="191">
        <v>3.5232590145884943</v>
      </c>
      <c r="Q5" s="17">
        <v>1.981833195706028</v>
      </c>
      <c r="R5" s="86">
        <v>6.4</v>
      </c>
      <c r="S5" s="144"/>
    </row>
    <row r="6" spans="1:19" ht="29" x14ac:dyDescent="0.35">
      <c r="C6" s="89" t="s">
        <v>70</v>
      </c>
      <c r="D6" s="76">
        <v>617.70000000000005</v>
      </c>
      <c r="E6" s="18">
        <v>0</v>
      </c>
      <c r="F6" s="18">
        <v>12</v>
      </c>
      <c r="G6" s="18">
        <v>2</v>
      </c>
      <c r="H6" s="18">
        <v>12</v>
      </c>
      <c r="I6" s="18">
        <v>26</v>
      </c>
      <c r="J6" s="191">
        <v>197.7</v>
      </c>
      <c r="K6" s="18">
        <v>58</v>
      </c>
      <c r="L6" s="195">
        <v>1.9426906265177268</v>
      </c>
      <c r="M6" s="20">
        <v>0.32378177108628781</v>
      </c>
      <c r="N6" s="20">
        <v>1.9426906265177271</v>
      </c>
      <c r="O6" s="20">
        <v>4.2091630241217421</v>
      </c>
      <c r="P6" s="191">
        <v>32.005828071879549</v>
      </c>
      <c r="Q6" s="17">
        <v>9.3896713615023462</v>
      </c>
      <c r="R6" s="86">
        <v>16.474999999999998</v>
      </c>
      <c r="S6" s="144"/>
    </row>
    <row r="7" spans="1:19" ht="29" x14ac:dyDescent="0.35">
      <c r="C7" s="89" t="s">
        <v>72</v>
      </c>
      <c r="D7" s="76">
        <v>1375</v>
      </c>
      <c r="E7" s="18">
        <v>0</v>
      </c>
      <c r="F7" s="18">
        <v>23</v>
      </c>
      <c r="G7" s="18">
        <v>8</v>
      </c>
      <c r="H7" s="18">
        <v>23</v>
      </c>
      <c r="I7" s="18">
        <v>54</v>
      </c>
      <c r="J7" s="190">
        <v>336</v>
      </c>
      <c r="K7" s="18">
        <v>43</v>
      </c>
      <c r="L7" s="195">
        <v>1.6727272727272726</v>
      </c>
      <c r="M7" s="20">
        <v>0.58181818181818179</v>
      </c>
      <c r="N7" s="20">
        <v>1.6727272727272726</v>
      </c>
      <c r="O7" s="20">
        <v>3.9272727272727272</v>
      </c>
      <c r="P7" s="191">
        <v>24.436363636363637</v>
      </c>
      <c r="Q7" s="17">
        <v>3.127272727272727</v>
      </c>
      <c r="R7" s="86">
        <v>14.608695652173912</v>
      </c>
      <c r="S7" s="144"/>
    </row>
    <row r="8" spans="1:19" ht="29" x14ac:dyDescent="0.35">
      <c r="C8" s="89" t="s">
        <v>73</v>
      </c>
      <c r="D8" s="76">
        <v>4618</v>
      </c>
      <c r="E8" s="18">
        <v>0</v>
      </c>
      <c r="F8" s="18">
        <v>52</v>
      </c>
      <c r="G8" s="18">
        <v>40</v>
      </c>
      <c r="H8" s="18">
        <v>50</v>
      </c>
      <c r="I8" s="18">
        <v>142</v>
      </c>
      <c r="J8" s="190">
        <v>782</v>
      </c>
      <c r="K8" s="18">
        <v>355</v>
      </c>
      <c r="L8" s="195">
        <v>1.1260285838025119</v>
      </c>
      <c r="M8" s="195">
        <v>0.86617583369423989</v>
      </c>
      <c r="N8" s="195">
        <v>1.0827197921177998</v>
      </c>
      <c r="O8" s="195">
        <v>3.0749242096145517</v>
      </c>
      <c r="P8" s="191">
        <v>16.933737548722391</v>
      </c>
      <c r="Q8" s="17">
        <v>7.6873105240363797</v>
      </c>
      <c r="R8" s="86">
        <v>15.038461538461538</v>
      </c>
      <c r="S8" s="144"/>
    </row>
    <row r="9" spans="1:19" ht="15" thickBot="1" x14ac:dyDescent="0.4">
      <c r="C9" s="90" t="s">
        <v>74</v>
      </c>
      <c r="D9" s="91">
        <v>6610.7</v>
      </c>
      <c r="E9" s="92">
        <v>0</v>
      </c>
      <c r="F9" s="92">
        <v>87</v>
      </c>
      <c r="G9" s="92">
        <v>50</v>
      </c>
      <c r="H9" s="92">
        <v>85</v>
      </c>
      <c r="I9" s="92">
        <v>222</v>
      </c>
      <c r="J9" s="192">
        <v>1315.7</v>
      </c>
      <c r="K9" s="92">
        <v>456</v>
      </c>
      <c r="L9" s="197">
        <v>1.3160482248475955</v>
      </c>
      <c r="M9" s="93">
        <v>0.75634955451011243</v>
      </c>
      <c r="N9" s="93">
        <v>1.2857942426671911</v>
      </c>
      <c r="O9" s="93">
        <v>3.3581920220248995</v>
      </c>
      <c r="P9" s="192">
        <v>19.902582177379099</v>
      </c>
      <c r="Q9" s="102">
        <v>6.8979079371322252</v>
      </c>
      <c r="R9" s="94">
        <v>15.122988505747127</v>
      </c>
      <c r="S9" s="144"/>
    </row>
    <row r="10" spans="1:19" ht="15" thickBot="1" x14ac:dyDescent="0.4">
      <c r="C10" s="96" t="s">
        <v>75</v>
      </c>
      <c r="D10" s="97">
        <v>13338.3</v>
      </c>
      <c r="E10" s="98">
        <v>0</v>
      </c>
      <c r="F10" s="98">
        <v>125</v>
      </c>
      <c r="G10" s="98">
        <v>65</v>
      </c>
      <c r="H10" s="98">
        <v>108</v>
      </c>
      <c r="I10" s="98">
        <v>298</v>
      </c>
      <c r="J10" s="103">
        <v>2030.5</v>
      </c>
      <c r="K10" s="98">
        <v>914</v>
      </c>
      <c r="L10" s="99">
        <v>0.93715091128554617</v>
      </c>
      <c r="M10" s="99">
        <v>0.48731847386848404</v>
      </c>
      <c r="N10" s="99">
        <v>0.80969838735071198</v>
      </c>
      <c r="O10" s="99">
        <v>2.2341677725047422</v>
      </c>
      <c r="P10" s="103">
        <v>15.223079402922412</v>
      </c>
      <c r="Q10" s="103">
        <v>6.8524474633199137</v>
      </c>
      <c r="R10" s="100">
        <v>16.244</v>
      </c>
      <c r="S10" s="144"/>
    </row>
    <row r="11" spans="1:19" ht="15" thickBot="1" x14ac:dyDescent="0.4">
      <c r="S11" s="144"/>
    </row>
    <row r="12" spans="1:19" ht="44" thickBot="1" x14ac:dyDescent="0.4">
      <c r="C12" s="127" t="s">
        <v>200</v>
      </c>
      <c r="D12" s="128" t="s">
        <v>4</v>
      </c>
      <c r="E12" s="129" t="s">
        <v>5</v>
      </c>
      <c r="F12" s="129" t="s">
        <v>6</v>
      </c>
      <c r="G12" s="129" t="s">
        <v>7</v>
      </c>
      <c r="H12" s="129" t="s">
        <v>8</v>
      </c>
      <c r="I12" s="129" t="s">
        <v>9</v>
      </c>
      <c r="J12" s="130" t="s">
        <v>10</v>
      </c>
      <c r="K12" s="130" t="s">
        <v>11</v>
      </c>
      <c r="L12" s="129" t="s">
        <v>12</v>
      </c>
      <c r="M12" s="129" t="s">
        <v>13</v>
      </c>
      <c r="N12" s="129" t="s">
        <v>14</v>
      </c>
      <c r="O12" s="129" t="s">
        <v>15</v>
      </c>
      <c r="P12" s="129" t="s">
        <v>16</v>
      </c>
      <c r="Q12" s="129" t="s">
        <v>17</v>
      </c>
      <c r="R12" s="131" t="s">
        <v>18</v>
      </c>
      <c r="S12" s="144"/>
    </row>
    <row r="13" spans="1:19" x14ac:dyDescent="0.35">
      <c r="C13" s="85" t="s">
        <v>64</v>
      </c>
      <c r="D13" s="77">
        <v>5948.8746150000006</v>
      </c>
      <c r="E13" s="39">
        <v>0</v>
      </c>
      <c r="F13" s="39">
        <v>39</v>
      </c>
      <c r="G13" s="39">
        <v>21</v>
      </c>
      <c r="H13" s="39">
        <v>28</v>
      </c>
      <c r="I13" s="39">
        <v>88</v>
      </c>
      <c r="J13" s="189">
        <v>298</v>
      </c>
      <c r="K13" s="39">
        <v>219</v>
      </c>
      <c r="L13" s="194">
        <v>0.65558618266490387</v>
      </c>
      <c r="M13" s="37">
        <v>0.35300794451187129</v>
      </c>
      <c r="N13" s="37">
        <v>0.47067725934916177</v>
      </c>
      <c r="O13" s="37">
        <v>1.4792713865259368</v>
      </c>
      <c r="P13" s="298">
        <v>5.0093508316446504</v>
      </c>
      <c r="Q13" s="12">
        <v>3.6813685641952296</v>
      </c>
      <c r="R13" s="86">
        <v>7.6410256410256414</v>
      </c>
      <c r="S13" s="144"/>
    </row>
    <row r="14" spans="1:19" x14ac:dyDescent="0.35">
      <c r="C14" s="87" t="s">
        <v>65</v>
      </c>
      <c r="D14" s="76">
        <v>1713.6</v>
      </c>
      <c r="E14" s="18">
        <v>0</v>
      </c>
      <c r="F14" s="18">
        <v>4</v>
      </c>
      <c r="G14" s="88">
        <v>5</v>
      </c>
      <c r="H14" s="18">
        <v>11</v>
      </c>
      <c r="I14" s="18">
        <v>20</v>
      </c>
      <c r="J14" s="190">
        <v>27</v>
      </c>
      <c r="K14" s="18">
        <v>36</v>
      </c>
      <c r="L14" s="195">
        <v>0.23342670401493931</v>
      </c>
      <c r="M14" s="20">
        <v>0.29178338001867415</v>
      </c>
      <c r="N14" s="20">
        <v>0.64192343604108315</v>
      </c>
      <c r="O14" s="20">
        <v>1.1671335200746966</v>
      </c>
      <c r="P14" s="191">
        <v>1.5756302521008403</v>
      </c>
      <c r="Q14" s="17">
        <v>2.1008403361344539</v>
      </c>
      <c r="R14" s="86">
        <v>6.75</v>
      </c>
      <c r="S14" s="144"/>
    </row>
    <row r="15" spans="1:19" ht="29" x14ac:dyDescent="0.35">
      <c r="C15" s="89" t="s">
        <v>70</v>
      </c>
      <c r="D15" s="76">
        <v>433</v>
      </c>
      <c r="E15" s="18">
        <v>0</v>
      </c>
      <c r="F15" s="18">
        <v>13</v>
      </c>
      <c r="G15" s="18">
        <v>3</v>
      </c>
      <c r="H15" s="18">
        <v>10</v>
      </c>
      <c r="I15" s="18">
        <v>26</v>
      </c>
      <c r="J15" s="191">
        <v>304.5</v>
      </c>
      <c r="K15" s="18">
        <v>2</v>
      </c>
      <c r="L15" s="195">
        <v>3.0023094688221708</v>
      </c>
      <c r="M15" s="20">
        <v>0.69284064665127021</v>
      </c>
      <c r="N15" s="20">
        <v>2.3094688221709005</v>
      </c>
      <c r="O15" s="20">
        <v>6.0046189376443415</v>
      </c>
      <c r="P15" s="191">
        <v>70.323325635103927</v>
      </c>
      <c r="Q15" s="17">
        <v>0.46189376443418012</v>
      </c>
      <c r="R15" s="86">
        <v>23.423076923076923</v>
      </c>
      <c r="S15" s="144"/>
    </row>
    <row r="16" spans="1:19" ht="29" x14ac:dyDescent="0.35">
      <c r="C16" s="89" t="s">
        <v>72</v>
      </c>
      <c r="D16" s="76">
        <v>1136</v>
      </c>
      <c r="E16" s="18">
        <v>0</v>
      </c>
      <c r="F16" s="18">
        <v>22</v>
      </c>
      <c r="G16" s="18">
        <v>1</v>
      </c>
      <c r="H16" s="18">
        <v>30</v>
      </c>
      <c r="I16" s="18">
        <v>53</v>
      </c>
      <c r="J16" s="190">
        <v>570</v>
      </c>
      <c r="K16" s="18">
        <v>5</v>
      </c>
      <c r="L16" s="195">
        <v>1.9366197183098592</v>
      </c>
      <c r="M16" s="20">
        <v>8.8028169014084501E-2</v>
      </c>
      <c r="N16" s="20">
        <v>2.640845070422535</v>
      </c>
      <c r="O16" s="20">
        <v>4.665492957746479</v>
      </c>
      <c r="P16" s="191">
        <v>50.176056338028175</v>
      </c>
      <c r="Q16" s="17">
        <v>0.44014084507042256</v>
      </c>
      <c r="R16" s="86">
        <v>25.90909090909091</v>
      </c>
      <c r="S16" s="144"/>
    </row>
    <row r="17" spans="3:21" ht="29" x14ac:dyDescent="0.35">
      <c r="C17" s="89" t="s">
        <v>73</v>
      </c>
      <c r="D17" s="76">
        <v>4133.55</v>
      </c>
      <c r="E17" s="18">
        <v>0</v>
      </c>
      <c r="F17" s="18">
        <v>58</v>
      </c>
      <c r="G17" s="18">
        <v>30</v>
      </c>
      <c r="H17" s="18">
        <v>85</v>
      </c>
      <c r="I17" s="18">
        <v>173</v>
      </c>
      <c r="J17" s="190">
        <v>831</v>
      </c>
      <c r="K17" s="18">
        <v>652</v>
      </c>
      <c r="L17" s="195">
        <v>1.4031522541157115</v>
      </c>
      <c r="M17" s="195">
        <v>0.72576840730123016</v>
      </c>
      <c r="N17" s="195">
        <v>2.056343820686819</v>
      </c>
      <c r="O17" s="195">
        <v>4.1852644821037606</v>
      </c>
      <c r="P17" s="191">
        <v>20.103784882244074</v>
      </c>
      <c r="Q17" s="17">
        <v>15.773366718680068</v>
      </c>
      <c r="R17" s="86">
        <v>14.327586206896552</v>
      </c>
      <c r="S17" s="144"/>
    </row>
    <row r="18" spans="3:21" ht="15" thickBot="1" x14ac:dyDescent="0.4">
      <c r="C18" s="90" t="s">
        <v>74</v>
      </c>
      <c r="D18" s="91">
        <v>5702.55</v>
      </c>
      <c r="E18" s="92">
        <v>0</v>
      </c>
      <c r="F18" s="92">
        <v>93</v>
      </c>
      <c r="G18" s="92">
        <v>34</v>
      </c>
      <c r="H18" s="92">
        <v>125</v>
      </c>
      <c r="I18" s="92">
        <v>252</v>
      </c>
      <c r="J18" s="192">
        <v>1705.5</v>
      </c>
      <c r="K18" s="92">
        <v>659</v>
      </c>
      <c r="L18" s="197">
        <v>1.6308493568666649</v>
      </c>
      <c r="M18" s="93">
        <v>0.5962244960587807</v>
      </c>
      <c r="N18" s="93">
        <v>2.1920018237455174</v>
      </c>
      <c r="O18" s="93">
        <v>4.4190756766709631</v>
      </c>
      <c r="P18" s="192">
        <v>29.907672883183839</v>
      </c>
      <c r="Q18" s="102">
        <v>11.556233614786366</v>
      </c>
      <c r="R18" s="94">
        <v>18.338709677419356</v>
      </c>
      <c r="S18" s="144"/>
    </row>
    <row r="19" spans="3:21" ht="15" thickBot="1" x14ac:dyDescent="0.4">
      <c r="C19" s="96" t="s">
        <v>75</v>
      </c>
      <c r="D19" s="97">
        <v>13365.024615</v>
      </c>
      <c r="E19" s="98">
        <v>0</v>
      </c>
      <c r="F19" s="98">
        <v>136</v>
      </c>
      <c r="G19" s="98">
        <v>60</v>
      </c>
      <c r="H19" s="98">
        <v>164</v>
      </c>
      <c r="I19" s="98">
        <v>360</v>
      </c>
      <c r="J19" s="103">
        <v>2030.5</v>
      </c>
      <c r="K19" s="98">
        <v>914</v>
      </c>
      <c r="L19" s="99">
        <v>1.0175813656741253</v>
      </c>
      <c r="M19" s="99">
        <v>0.44893295544446699</v>
      </c>
      <c r="N19" s="99">
        <v>1.2270834115482099</v>
      </c>
      <c r="O19" s="99">
        <v>2.6935977326668024</v>
      </c>
      <c r="P19" s="103">
        <v>15.192639433833172</v>
      </c>
      <c r="Q19" s="103">
        <v>6.8387453546040478</v>
      </c>
      <c r="R19" s="100">
        <v>14.930147058823529</v>
      </c>
      <c r="S19" s="144"/>
    </row>
    <row r="20" spans="3:21" ht="15" thickBot="1" x14ac:dyDescent="0.4">
      <c r="S20" s="144"/>
      <c r="U20" s="198"/>
    </row>
    <row r="21" spans="3:21" ht="44" thickBot="1" x14ac:dyDescent="0.4">
      <c r="C21" s="127" t="s">
        <v>155</v>
      </c>
      <c r="D21" s="128" t="s">
        <v>4</v>
      </c>
      <c r="E21" s="129" t="s">
        <v>5</v>
      </c>
      <c r="F21" s="129" t="s">
        <v>6</v>
      </c>
      <c r="G21" s="129" t="s">
        <v>7</v>
      </c>
      <c r="H21" s="129" t="s">
        <v>8</v>
      </c>
      <c r="I21" s="129" t="s">
        <v>9</v>
      </c>
      <c r="J21" s="130" t="s">
        <v>10</v>
      </c>
      <c r="K21" s="130" t="s">
        <v>11</v>
      </c>
      <c r="L21" s="129" t="s">
        <v>12</v>
      </c>
      <c r="M21" s="129" t="s">
        <v>13</v>
      </c>
      <c r="N21" s="129" t="s">
        <v>14</v>
      </c>
      <c r="O21" s="129" t="s">
        <v>15</v>
      </c>
      <c r="P21" s="129" t="s">
        <v>16</v>
      </c>
      <c r="Q21" s="129" t="s">
        <v>17</v>
      </c>
      <c r="R21" s="131" t="s">
        <v>18</v>
      </c>
      <c r="S21" s="144"/>
    </row>
    <row r="22" spans="3:21" x14ac:dyDescent="0.35">
      <c r="C22" s="85" t="s">
        <v>64</v>
      </c>
      <c r="D22" s="77">
        <v>6310.5024999999987</v>
      </c>
      <c r="E22" s="39">
        <v>0</v>
      </c>
      <c r="F22" s="39">
        <v>32</v>
      </c>
      <c r="G22" s="39">
        <v>8</v>
      </c>
      <c r="H22" s="39">
        <v>57</v>
      </c>
      <c r="I22" s="39">
        <v>97</v>
      </c>
      <c r="J22" s="189">
        <v>317</v>
      </c>
      <c r="K22" s="39">
        <v>137</v>
      </c>
      <c r="L22" s="194">
        <v>0.50709115478521727</v>
      </c>
      <c r="M22" s="37">
        <v>0.12677278869630432</v>
      </c>
      <c r="N22" s="37">
        <v>0.90325611946116824</v>
      </c>
      <c r="O22" s="37">
        <v>1.53712006294269</v>
      </c>
      <c r="P22" s="298">
        <v>5.0233717520910588</v>
      </c>
      <c r="Q22" s="12">
        <v>2.1709840064242116</v>
      </c>
      <c r="R22" s="86">
        <v>9.90625</v>
      </c>
      <c r="S22" s="144"/>
    </row>
    <row r="23" spans="3:21" x14ac:dyDescent="0.35">
      <c r="C23" s="87" t="s">
        <v>65</v>
      </c>
      <c r="D23" s="76">
        <v>1705.40535</v>
      </c>
      <c r="E23" s="18">
        <v>0</v>
      </c>
      <c r="F23" s="18">
        <v>3</v>
      </c>
      <c r="G23" s="88">
        <v>2</v>
      </c>
      <c r="H23" s="18">
        <v>12</v>
      </c>
      <c r="I23" s="18">
        <v>17</v>
      </c>
      <c r="J23" s="190">
        <v>221</v>
      </c>
      <c r="K23" s="18">
        <v>24</v>
      </c>
      <c r="L23" s="195">
        <v>0.17591125769600757</v>
      </c>
      <c r="M23" s="20">
        <v>0.11727417179733839</v>
      </c>
      <c r="N23" s="20">
        <v>0.70364503078403029</v>
      </c>
      <c r="O23" s="20">
        <v>0.99683046027737621</v>
      </c>
      <c r="P23" s="191">
        <v>12.958795983605892</v>
      </c>
      <c r="Q23" s="17">
        <v>1.4072900615680606</v>
      </c>
      <c r="R23" s="86">
        <v>73.666666666666671</v>
      </c>
      <c r="S23" s="144"/>
    </row>
    <row r="24" spans="3:21" ht="29" x14ac:dyDescent="0.35">
      <c r="C24" s="89" t="s">
        <v>70</v>
      </c>
      <c r="D24" s="76">
        <v>433.08499999999998</v>
      </c>
      <c r="E24" s="18">
        <v>0</v>
      </c>
      <c r="F24" s="18">
        <v>15</v>
      </c>
      <c r="G24" s="18">
        <v>1</v>
      </c>
      <c r="H24" s="18">
        <v>7</v>
      </c>
      <c r="I24" s="18">
        <v>23</v>
      </c>
      <c r="J24" s="191">
        <v>425</v>
      </c>
      <c r="K24" s="18">
        <v>5</v>
      </c>
      <c r="L24" s="195">
        <v>3.4635233268296064</v>
      </c>
      <c r="M24" s="20">
        <v>0.23090155512197374</v>
      </c>
      <c r="N24" s="20">
        <v>1.6163108858538162</v>
      </c>
      <c r="O24" s="20">
        <v>5.3107357678053964</v>
      </c>
      <c r="P24" s="191">
        <v>98.133160926838841</v>
      </c>
      <c r="Q24" s="17">
        <v>1.1545077756098687</v>
      </c>
      <c r="R24" s="86">
        <v>28.333333333333332</v>
      </c>
      <c r="S24" s="144"/>
    </row>
    <row r="25" spans="3:21" ht="29" x14ac:dyDescent="0.35">
      <c r="C25" s="89" t="s">
        <v>72</v>
      </c>
      <c r="D25" s="76">
        <v>1747</v>
      </c>
      <c r="E25" s="18">
        <v>0</v>
      </c>
      <c r="F25" s="18">
        <v>43</v>
      </c>
      <c r="G25" s="18">
        <v>9</v>
      </c>
      <c r="H25" s="18">
        <v>26</v>
      </c>
      <c r="I25" s="18">
        <v>78</v>
      </c>
      <c r="J25" s="190">
        <v>528</v>
      </c>
      <c r="K25" s="18">
        <v>226</v>
      </c>
      <c r="L25" s="195">
        <v>2.4613623354321694</v>
      </c>
      <c r="M25" s="20">
        <v>0.51516886090440761</v>
      </c>
      <c r="N25" s="20">
        <v>1.4882655981682884</v>
      </c>
      <c r="O25" s="20">
        <v>4.4647967945048652</v>
      </c>
      <c r="P25" s="191">
        <v>30.223239839725242</v>
      </c>
      <c r="Q25" s="17">
        <v>12.936462507155122</v>
      </c>
      <c r="R25" s="86">
        <v>12.279069767441861</v>
      </c>
      <c r="S25" s="144"/>
    </row>
    <row r="26" spans="3:21" ht="29" x14ac:dyDescent="0.35">
      <c r="C26" s="89" t="s">
        <v>73</v>
      </c>
      <c r="D26" s="76">
        <v>3101.75</v>
      </c>
      <c r="E26" s="18">
        <v>0</v>
      </c>
      <c r="F26" s="18">
        <v>32</v>
      </c>
      <c r="G26" s="18">
        <v>5</v>
      </c>
      <c r="H26" s="18">
        <v>46</v>
      </c>
      <c r="I26" s="18">
        <v>83</v>
      </c>
      <c r="J26" s="190">
        <v>612</v>
      </c>
      <c r="K26" s="18">
        <v>311</v>
      </c>
      <c r="L26" s="195">
        <v>1.0316756669621987</v>
      </c>
      <c r="M26" s="195">
        <v>0.16119932296284356</v>
      </c>
      <c r="N26" s="195">
        <v>1.4830337712581607</v>
      </c>
      <c r="O26" s="195">
        <v>2.6759087611832029</v>
      </c>
      <c r="P26" s="191">
        <v>19.73079713065205</v>
      </c>
      <c r="Q26" s="17">
        <v>10.026597888288871</v>
      </c>
      <c r="R26" s="86">
        <v>19.125</v>
      </c>
      <c r="S26" s="144"/>
    </row>
    <row r="27" spans="3:21" ht="15" thickBot="1" x14ac:dyDescent="0.4">
      <c r="C27" s="90" t="s">
        <v>74</v>
      </c>
      <c r="D27" s="91">
        <v>5281.835</v>
      </c>
      <c r="E27" s="92">
        <v>0</v>
      </c>
      <c r="F27" s="92">
        <v>90</v>
      </c>
      <c r="G27" s="92">
        <v>15</v>
      </c>
      <c r="H27" s="92">
        <v>79</v>
      </c>
      <c r="I27" s="92">
        <v>184</v>
      </c>
      <c r="J27" s="192">
        <v>1565</v>
      </c>
      <c r="K27" s="92">
        <v>542</v>
      </c>
      <c r="L27" s="197">
        <v>1.7039532662417514</v>
      </c>
      <c r="M27" s="93">
        <v>0.28399221104029188</v>
      </c>
      <c r="N27" s="93">
        <v>1.4956923114788705</v>
      </c>
      <c r="O27" s="93">
        <v>3.4836377887609133</v>
      </c>
      <c r="P27" s="192">
        <v>29.629854018537117</v>
      </c>
      <c r="Q27" s="102">
        <v>10.261585225589213</v>
      </c>
      <c r="R27" s="94">
        <v>17.388888888888889</v>
      </c>
      <c r="S27" s="144"/>
    </row>
    <row r="28" spans="3:21" ht="15" thickBot="1" x14ac:dyDescent="0.4">
      <c r="C28" s="96" t="s">
        <v>75</v>
      </c>
      <c r="D28" s="97">
        <v>13297.742849999999</v>
      </c>
      <c r="E28" s="98">
        <v>0</v>
      </c>
      <c r="F28" s="98">
        <v>125</v>
      </c>
      <c r="G28" s="98">
        <v>25</v>
      </c>
      <c r="H28" s="98">
        <v>148</v>
      </c>
      <c r="I28" s="98">
        <v>298</v>
      </c>
      <c r="J28" s="103">
        <v>2103</v>
      </c>
      <c r="K28" s="98">
        <v>703</v>
      </c>
      <c r="L28" s="99">
        <v>0.94000915350833403</v>
      </c>
      <c r="M28" s="99">
        <v>0.18800183070166682</v>
      </c>
      <c r="N28" s="99">
        <v>1.1129708377538674</v>
      </c>
      <c r="O28" s="99">
        <v>2.2409818219638682</v>
      </c>
      <c r="P28" s="103">
        <v>15.81471399862421</v>
      </c>
      <c r="Q28" s="103">
        <v>5.2866114793308698</v>
      </c>
      <c r="R28" s="100">
        <v>16.824000000000002</v>
      </c>
      <c r="S28" s="144"/>
    </row>
    <row r="29" spans="3:21" ht="15" thickBot="1" x14ac:dyDescent="0.4">
      <c r="S29" s="144"/>
    </row>
    <row r="30" spans="3:21" ht="44" thickBot="1" x14ac:dyDescent="0.4">
      <c r="C30" s="127" t="s">
        <v>118</v>
      </c>
      <c r="D30" s="128" t="s">
        <v>4</v>
      </c>
      <c r="E30" s="129" t="s">
        <v>5</v>
      </c>
      <c r="F30" s="129" t="s">
        <v>6</v>
      </c>
      <c r="G30" s="129" t="s">
        <v>7</v>
      </c>
      <c r="H30" s="129" t="s">
        <v>8</v>
      </c>
      <c r="I30" s="129" t="s">
        <v>9</v>
      </c>
      <c r="J30" s="130" t="s">
        <v>10</v>
      </c>
      <c r="K30" s="130" t="s">
        <v>11</v>
      </c>
      <c r="L30" s="129" t="s">
        <v>12</v>
      </c>
      <c r="M30" s="129" t="s">
        <v>13</v>
      </c>
      <c r="N30" s="129" t="s">
        <v>14</v>
      </c>
      <c r="O30" s="129" t="s">
        <v>15</v>
      </c>
      <c r="P30" s="129" t="s">
        <v>16</v>
      </c>
      <c r="Q30" s="129" t="s">
        <v>17</v>
      </c>
      <c r="R30" s="131" t="s">
        <v>18</v>
      </c>
      <c r="S30" s="144"/>
    </row>
    <row r="31" spans="3:21" x14ac:dyDescent="0.35">
      <c r="C31" s="85" t="s">
        <v>64</v>
      </c>
      <c r="D31" s="77">
        <v>5772.5395000000008</v>
      </c>
      <c r="E31" s="39">
        <v>0</v>
      </c>
      <c r="F31" s="39">
        <v>25</v>
      </c>
      <c r="G31" s="39">
        <v>16</v>
      </c>
      <c r="H31" s="39">
        <v>42</v>
      </c>
      <c r="I31" s="39">
        <v>83</v>
      </c>
      <c r="J31" s="189">
        <v>432</v>
      </c>
      <c r="K31" s="39">
        <v>560</v>
      </c>
      <c r="L31" s="194">
        <v>0.4330849533381278</v>
      </c>
      <c r="M31" s="37">
        <v>0.27717437013640178</v>
      </c>
      <c r="N31" s="37">
        <v>0.72758272160805471</v>
      </c>
      <c r="O31" s="37">
        <v>1.4378420450825844</v>
      </c>
      <c r="P31" s="298">
        <v>7.4837079936828488</v>
      </c>
      <c r="Q31" s="12">
        <v>9.701102954774063</v>
      </c>
      <c r="R31" s="86">
        <v>17.28</v>
      </c>
      <c r="S31" s="144"/>
    </row>
    <row r="32" spans="3:21" x14ac:dyDescent="0.35">
      <c r="C32" s="87" t="s">
        <v>65</v>
      </c>
      <c r="D32" s="76">
        <v>1674.3001572499998</v>
      </c>
      <c r="E32" s="18">
        <v>0</v>
      </c>
      <c r="F32" s="18">
        <v>8</v>
      </c>
      <c r="G32" s="88">
        <v>0</v>
      </c>
      <c r="H32" s="18">
        <v>18</v>
      </c>
      <c r="I32" s="18">
        <v>26</v>
      </c>
      <c r="J32" s="190">
        <v>160</v>
      </c>
      <c r="K32" s="18">
        <v>0</v>
      </c>
      <c r="L32" s="195">
        <v>0.47781157789173356</v>
      </c>
      <c r="M32" s="20">
        <v>0</v>
      </c>
      <c r="N32" s="20">
        <v>1.0750760502564005</v>
      </c>
      <c r="O32" s="20">
        <v>1.5528876281481341</v>
      </c>
      <c r="P32" s="191">
        <v>9.5562315578346713</v>
      </c>
      <c r="Q32" s="17">
        <v>0</v>
      </c>
      <c r="R32" s="86">
        <v>20</v>
      </c>
      <c r="S32" s="144"/>
    </row>
    <row r="33" spans="3:18" ht="29" x14ac:dyDescent="0.35">
      <c r="C33" s="89" t="s">
        <v>70</v>
      </c>
      <c r="D33" s="76">
        <v>345.5</v>
      </c>
      <c r="E33" s="18">
        <v>0</v>
      </c>
      <c r="F33" s="18">
        <v>12</v>
      </c>
      <c r="G33" s="18">
        <v>0</v>
      </c>
      <c r="H33" s="18">
        <v>12</v>
      </c>
      <c r="I33" s="18">
        <v>24</v>
      </c>
      <c r="J33" s="191">
        <v>63</v>
      </c>
      <c r="K33" s="18">
        <v>47</v>
      </c>
      <c r="L33" s="195">
        <v>3.4732272069464543</v>
      </c>
      <c r="M33" s="20">
        <v>0</v>
      </c>
      <c r="N33" s="20">
        <v>3.4732272069464547</v>
      </c>
      <c r="O33" s="20">
        <v>6.9464544138929094</v>
      </c>
      <c r="P33" s="191">
        <v>18.234442836468887</v>
      </c>
      <c r="Q33" s="17">
        <v>13.603473227206948</v>
      </c>
      <c r="R33" s="86">
        <v>5.25</v>
      </c>
    </row>
    <row r="34" spans="3:18" ht="29" x14ac:dyDescent="0.35">
      <c r="C34" s="89" t="s">
        <v>72</v>
      </c>
      <c r="D34" s="76">
        <v>1633.6949999999999</v>
      </c>
      <c r="E34" s="18">
        <v>0</v>
      </c>
      <c r="F34" s="18">
        <v>37</v>
      </c>
      <c r="G34" s="18">
        <v>13</v>
      </c>
      <c r="H34" s="18">
        <v>43</v>
      </c>
      <c r="I34" s="18">
        <v>93</v>
      </c>
      <c r="J34" s="190">
        <v>533</v>
      </c>
      <c r="K34" s="18">
        <v>255</v>
      </c>
      <c r="L34" s="195">
        <v>2.2648046299951949</v>
      </c>
      <c r="M34" s="20">
        <v>0.79574216729560909</v>
      </c>
      <c r="N34" s="20">
        <v>2.6320702456700915</v>
      </c>
      <c r="O34" s="20">
        <v>5.6926170429608955</v>
      </c>
      <c r="P34" s="191">
        <v>32.625428859119971</v>
      </c>
      <c r="Q34" s="17">
        <v>15.608788666183102</v>
      </c>
      <c r="R34" s="86">
        <v>14.405405405405405</v>
      </c>
    </row>
    <row r="35" spans="3:18" ht="29" x14ac:dyDescent="0.35">
      <c r="C35" s="89" t="s">
        <v>73</v>
      </c>
      <c r="D35" s="76">
        <v>3273</v>
      </c>
      <c r="E35" s="18">
        <v>0</v>
      </c>
      <c r="F35" s="18">
        <v>27</v>
      </c>
      <c r="G35" s="18">
        <v>4</v>
      </c>
      <c r="H35" s="18">
        <v>64</v>
      </c>
      <c r="I35" s="18">
        <v>95</v>
      </c>
      <c r="J35" s="190">
        <v>861</v>
      </c>
      <c r="K35" s="18">
        <v>96</v>
      </c>
      <c r="L35" s="195">
        <v>0.82493125572868931</v>
      </c>
      <c r="M35" s="195">
        <v>0.12221203788573175</v>
      </c>
      <c r="N35" s="195">
        <v>1.955392606171708</v>
      </c>
      <c r="O35" s="195">
        <v>2.9025358997861286</v>
      </c>
      <c r="P35" s="191">
        <v>26.306141154903756</v>
      </c>
      <c r="Q35" s="17">
        <v>2.9330889092575618</v>
      </c>
      <c r="R35" s="86">
        <v>31.888888888888889</v>
      </c>
    </row>
    <row r="36" spans="3:18" ht="15" thickBot="1" x14ac:dyDescent="0.4">
      <c r="C36" s="90" t="s">
        <v>74</v>
      </c>
      <c r="D36" s="91">
        <v>5252.1949999999997</v>
      </c>
      <c r="E36" s="92">
        <v>0</v>
      </c>
      <c r="F36" s="92">
        <v>76</v>
      </c>
      <c r="G36" s="92">
        <v>17</v>
      </c>
      <c r="H36" s="92">
        <v>119</v>
      </c>
      <c r="I36" s="92">
        <v>212</v>
      </c>
      <c r="J36" s="192">
        <v>1457</v>
      </c>
      <c r="K36" s="92">
        <v>398</v>
      </c>
      <c r="L36" s="197">
        <v>1.4470140579319695</v>
      </c>
      <c r="M36" s="93">
        <v>0.32367419716899315</v>
      </c>
      <c r="N36" s="93">
        <v>2.265719380182952</v>
      </c>
      <c r="O36" s="93">
        <v>4.0364076352839149</v>
      </c>
      <c r="P36" s="192">
        <v>27.740782663248414</v>
      </c>
      <c r="Q36" s="102">
        <v>7.5777841454858397</v>
      </c>
      <c r="R36" s="94">
        <v>19.171052631578949</v>
      </c>
    </row>
    <row r="37" spans="3:18" ht="15" thickBot="1" x14ac:dyDescent="0.4">
      <c r="C37" s="96" t="s">
        <v>75</v>
      </c>
      <c r="D37" s="97">
        <v>12699.03465725</v>
      </c>
      <c r="E37" s="98">
        <v>0</v>
      </c>
      <c r="F37" s="98">
        <v>109</v>
      </c>
      <c r="G37" s="98">
        <v>33</v>
      </c>
      <c r="H37" s="98">
        <v>179</v>
      </c>
      <c r="I37" s="98">
        <v>321</v>
      </c>
      <c r="J37" s="103">
        <v>2049</v>
      </c>
      <c r="K37" s="98">
        <v>958</v>
      </c>
      <c r="L37" s="99">
        <v>0.8583329594881518</v>
      </c>
      <c r="M37" s="99">
        <v>0.25986227213861474</v>
      </c>
      <c r="N37" s="99">
        <v>1.4095559609943042</v>
      </c>
      <c r="O37" s="99">
        <v>2.527751192621071</v>
      </c>
      <c r="P37" s="103">
        <v>16.135084715515806</v>
      </c>
      <c r="Q37" s="103">
        <v>7.5438805063270591</v>
      </c>
      <c r="R37" s="100">
        <v>18.798165137614678</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71"/>
  <sheetViews>
    <sheetView zoomScale="80" zoomScaleNormal="80" workbookViewId="0">
      <selection activeCell="E85" sqref="E85"/>
    </sheetView>
  </sheetViews>
  <sheetFormatPr defaultRowHeight="14.5" x14ac:dyDescent="0.35"/>
  <cols>
    <col min="2" max="2" width="16.7265625" bestFit="1" customWidth="1"/>
    <col min="3" max="3" width="12.1796875" bestFit="1" customWidth="1"/>
    <col min="4" max="4" width="15" bestFit="1" customWidth="1"/>
    <col min="5" max="5" width="14.7265625" bestFit="1" customWidth="1"/>
    <col min="6" max="6" width="13.453125" bestFit="1" customWidth="1"/>
    <col min="7" max="7" width="17.26953125" bestFit="1" customWidth="1"/>
    <col min="8" max="8" width="15" bestFit="1" customWidth="1"/>
    <col min="9" max="9" width="10.54296875" bestFit="1" customWidth="1"/>
    <col min="10" max="10" width="11.453125" bestFit="1" customWidth="1"/>
  </cols>
  <sheetData>
    <row r="1" spans="2:17" ht="15" thickBot="1" x14ac:dyDescent="0.4"/>
    <row r="2" spans="2:17" ht="15" thickBot="1" x14ac:dyDescent="0.4">
      <c r="B2" s="514" t="s">
        <v>71</v>
      </c>
      <c r="C2" s="515"/>
      <c r="D2" s="515"/>
      <c r="E2" s="515"/>
      <c r="F2" s="515"/>
      <c r="G2" s="515"/>
      <c r="H2" s="515"/>
      <c r="I2" s="515"/>
      <c r="J2" s="515"/>
      <c r="K2" s="515"/>
      <c r="L2" s="515"/>
      <c r="M2" s="515"/>
      <c r="N2" s="515"/>
      <c r="O2" s="515"/>
      <c r="P2" s="515"/>
      <c r="Q2" s="516"/>
    </row>
    <row r="3" spans="2:17" ht="44" thickBot="1" x14ac:dyDescent="0.4">
      <c r="B3" s="101">
        <v>1</v>
      </c>
      <c r="C3" s="81" t="s">
        <v>4</v>
      </c>
      <c r="D3" s="82" t="s">
        <v>5</v>
      </c>
      <c r="E3" s="82" t="s">
        <v>6</v>
      </c>
      <c r="F3" s="82" t="s">
        <v>7</v>
      </c>
      <c r="G3" s="82" t="s">
        <v>8</v>
      </c>
      <c r="H3" s="82" t="s">
        <v>9</v>
      </c>
      <c r="I3" s="83" t="s">
        <v>10</v>
      </c>
      <c r="J3" s="83" t="s">
        <v>11</v>
      </c>
      <c r="K3" s="82" t="s">
        <v>12</v>
      </c>
      <c r="L3" s="82" t="s">
        <v>13</v>
      </c>
      <c r="M3" s="82" t="s">
        <v>14</v>
      </c>
      <c r="N3" s="82" t="s">
        <v>15</v>
      </c>
      <c r="O3" s="82" t="s">
        <v>16</v>
      </c>
      <c r="P3" s="82" t="s">
        <v>17</v>
      </c>
      <c r="Q3" s="84" t="s">
        <v>18</v>
      </c>
    </row>
    <row r="4" spans="2:17" x14ac:dyDescent="0.35">
      <c r="B4" s="85" t="s">
        <v>64</v>
      </c>
      <c r="C4" s="276">
        <f ca="1">OFFSET('All Industry - Data'!D4,($B$3-1)*9,0)</f>
        <v>4911.1000000000004</v>
      </c>
      <c r="D4" s="276">
        <f ca="1">OFFSET('All Industry - Data'!E4,($B$3-1)*9,0)</f>
        <v>0</v>
      </c>
      <c r="E4" s="276">
        <f ca="1">OFFSET('All Industry - Data'!F4,($B$3-1)*9,0)</f>
        <v>28</v>
      </c>
      <c r="F4" s="276">
        <f ca="1">OFFSET('All Industry - Data'!G4,($B$3-1)*9,0)</f>
        <v>8</v>
      </c>
      <c r="G4" s="276">
        <f ca="1">OFFSET('All Industry - Data'!H4,($B$3-1)*9,0)</f>
        <v>15</v>
      </c>
      <c r="H4" s="276">
        <f ca="1">OFFSET('All Industry - Data'!I4,($B$3-1)*9,0)</f>
        <v>51</v>
      </c>
      <c r="I4" s="276">
        <f ca="1">OFFSET('All Industry - Data'!J4,($B$3-1)*9,0)</f>
        <v>284</v>
      </c>
      <c r="J4" s="276">
        <f ca="1">OFFSET('All Industry - Data'!K4,($B$3-1)*9,0)</f>
        <v>75</v>
      </c>
      <c r="K4" s="151">
        <f ca="1">OFFSET('All Industry - Data'!L4,($B$3-1)*9,0)</f>
        <v>0.57013703650913228</v>
      </c>
      <c r="L4" s="151">
        <f ca="1">OFFSET('All Industry - Data'!M4,($B$3-1)*9,0)</f>
        <v>0.16289629614546638</v>
      </c>
      <c r="M4" s="151">
        <f ca="1">OFFSET('All Industry - Data'!N4,($B$3-1)*9,0)</f>
        <v>0.30543055527274948</v>
      </c>
      <c r="N4" s="151">
        <f ca="1">OFFSET('All Industry - Data'!O4,($B$3-1)*9,0)</f>
        <v>1.0384638879273482</v>
      </c>
      <c r="O4" s="276">
        <f ca="1">OFFSET('All Industry - Data'!P4,($B$3-1)*9,0)</f>
        <v>5.7828185131640559</v>
      </c>
      <c r="P4" s="276">
        <f ca="1">OFFSET('All Industry - Data'!Q4,($B$3-1)*9,0)</f>
        <v>1.5271527763637474</v>
      </c>
      <c r="Q4" s="287">
        <f ca="1">OFFSET('All Industry - Data'!R4,($B$3-1)*9,0)</f>
        <v>10.142857142857142</v>
      </c>
    </row>
    <row r="5" spans="2:17" x14ac:dyDescent="0.35">
      <c r="B5" s="87" t="s">
        <v>65</v>
      </c>
      <c r="C5" s="77">
        <f ca="1">OFFSET('All Industry - Data'!D5,($B$3-1)*9,0)</f>
        <v>1816.5</v>
      </c>
      <c r="D5" s="77">
        <f ca="1">OFFSET('All Industry - Data'!E5,($B$3-1)*9,0)</f>
        <v>0</v>
      </c>
      <c r="E5" s="77">
        <f ca="1">OFFSET('All Industry - Data'!F5,($B$3-1)*9,0)</f>
        <v>10</v>
      </c>
      <c r="F5" s="77">
        <f ca="1">OFFSET('All Industry - Data'!G5,($B$3-1)*9,0)</f>
        <v>7</v>
      </c>
      <c r="G5" s="77">
        <f ca="1">OFFSET('All Industry - Data'!H5,($B$3-1)*9,0)</f>
        <v>8</v>
      </c>
      <c r="H5" s="77">
        <f ca="1">OFFSET('All Industry - Data'!I5,($B$3-1)*9,0)</f>
        <v>25</v>
      </c>
      <c r="I5" s="77">
        <f ca="1">OFFSET('All Industry - Data'!J5,($B$3-1)*9,0)</f>
        <v>64</v>
      </c>
      <c r="J5" s="77">
        <f ca="1">OFFSET('All Industry - Data'!K5,($B$3-1)*9,0)</f>
        <v>36</v>
      </c>
      <c r="K5" s="64">
        <f ca="1">OFFSET('All Industry - Data'!L5,($B$3-1)*9,0)</f>
        <v>0.55050922102945221</v>
      </c>
      <c r="L5" s="64">
        <f ca="1">OFFSET('All Industry - Data'!M5,($B$3-1)*9,0)</f>
        <v>0.38535645472061658</v>
      </c>
      <c r="M5" s="64">
        <f ca="1">OFFSET('All Industry - Data'!N5,($B$3-1)*9,0)</f>
        <v>0.44040737682356179</v>
      </c>
      <c r="N5" s="64">
        <f ca="1">OFFSET('All Industry - Data'!O5,($B$3-1)*9,0)</f>
        <v>1.3762730525736306</v>
      </c>
      <c r="O5" s="77">
        <f ca="1">OFFSET('All Industry - Data'!P5,($B$3-1)*9,0)</f>
        <v>3.5232590145884943</v>
      </c>
      <c r="P5" s="77">
        <f ca="1">OFFSET('All Industry - Data'!Q5,($B$3-1)*9,0)</f>
        <v>1.981833195706028</v>
      </c>
      <c r="Q5" s="86">
        <f ca="1">OFFSET('All Industry - Data'!R5,($B$3-1)*9,0)</f>
        <v>6.4</v>
      </c>
    </row>
    <row r="6" spans="2:17" ht="29" x14ac:dyDescent="0.35">
      <c r="B6" s="89" t="s">
        <v>70</v>
      </c>
      <c r="C6" s="77">
        <f ca="1">OFFSET('All Industry - Data'!D6,($B$3-1)*9,0)</f>
        <v>617.70000000000005</v>
      </c>
      <c r="D6" s="77">
        <f ca="1">OFFSET('All Industry - Data'!E6,($B$3-1)*9,0)</f>
        <v>0</v>
      </c>
      <c r="E6" s="77">
        <f ca="1">OFFSET('All Industry - Data'!F6,($B$3-1)*9,0)</f>
        <v>12</v>
      </c>
      <c r="F6" s="77">
        <f ca="1">OFFSET('All Industry - Data'!G6,($B$3-1)*9,0)</f>
        <v>2</v>
      </c>
      <c r="G6" s="77">
        <f ca="1">OFFSET('All Industry - Data'!H6,($B$3-1)*9,0)</f>
        <v>12</v>
      </c>
      <c r="H6" s="77">
        <f ca="1">OFFSET('All Industry - Data'!I6,($B$3-1)*9,0)</f>
        <v>26</v>
      </c>
      <c r="I6" s="77">
        <f ca="1">OFFSET('All Industry - Data'!J6,($B$3-1)*9,0)</f>
        <v>197.7</v>
      </c>
      <c r="J6" s="77">
        <f ca="1">OFFSET('All Industry - Data'!K6,($B$3-1)*9,0)</f>
        <v>58</v>
      </c>
      <c r="K6" s="64">
        <f ca="1">OFFSET('All Industry - Data'!L6,($B$3-1)*9,0)</f>
        <v>1.9426906265177268</v>
      </c>
      <c r="L6" s="64">
        <f ca="1">OFFSET('All Industry - Data'!M6,($B$3-1)*9,0)</f>
        <v>0.32378177108628781</v>
      </c>
      <c r="M6" s="64">
        <f ca="1">OFFSET('All Industry - Data'!N6,($B$3-1)*9,0)</f>
        <v>1.9426906265177271</v>
      </c>
      <c r="N6" s="64">
        <f ca="1">OFFSET('All Industry - Data'!O6,($B$3-1)*9,0)</f>
        <v>4.2091630241217421</v>
      </c>
      <c r="O6" s="77">
        <f ca="1">OFFSET('All Industry - Data'!P6,($B$3-1)*9,0)</f>
        <v>32.005828071879549</v>
      </c>
      <c r="P6" s="77">
        <f ca="1">OFFSET('All Industry - Data'!Q6,($B$3-1)*9,0)</f>
        <v>9.3896713615023462</v>
      </c>
      <c r="Q6" s="86">
        <f ca="1">OFFSET('All Industry - Data'!R6,($B$3-1)*9,0)</f>
        <v>16.474999999999998</v>
      </c>
    </row>
    <row r="7" spans="2:17" ht="29" x14ac:dyDescent="0.35">
      <c r="B7" s="89" t="s">
        <v>72</v>
      </c>
      <c r="C7" s="77">
        <f ca="1">OFFSET('All Industry - Data'!D7,($B$3-1)*9,0)</f>
        <v>1375</v>
      </c>
      <c r="D7" s="77">
        <f ca="1">OFFSET('All Industry - Data'!E7,($B$3-1)*9,0)</f>
        <v>0</v>
      </c>
      <c r="E7" s="77">
        <f ca="1">OFFSET('All Industry - Data'!F7,($B$3-1)*9,0)</f>
        <v>23</v>
      </c>
      <c r="F7" s="77">
        <f ca="1">OFFSET('All Industry - Data'!G7,($B$3-1)*9,0)</f>
        <v>8</v>
      </c>
      <c r="G7" s="77">
        <f ca="1">OFFSET('All Industry - Data'!H7,($B$3-1)*9,0)</f>
        <v>23</v>
      </c>
      <c r="H7" s="77">
        <f ca="1">OFFSET('All Industry - Data'!I7,($B$3-1)*9,0)</f>
        <v>54</v>
      </c>
      <c r="I7" s="77">
        <f ca="1">OFFSET('All Industry - Data'!J7,($B$3-1)*9,0)</f>
        <v>336</v>
      </c>
      <c r="J7" s="77">
        <f ca="1">OFFSET('All Industry - Data'!K7,($B$3-1)*9,0)</f>
        <v>43</v>
      </c>
      <c r="K7" s="64">
        <f ca="1">OFFSET('All Industry - Data'!L7,($B$3-1)*9,0)</f>
        <v>1.6727272727272726</v>
      </c>
      <c r="L7" s="64">
        <f ca="1">OFFSET('All Industry - Data'!M7,($B$3-1)*9,0)</f>
        <v>0.58181818181818179</v>
      </c>
      <c r="M7" s="64">
        <f ca="1">OFFSET('All Industry - Data'!N7,($B$3-1)*9,0)</f>
        <v>1.6727272727272726</v>
      </c>
      <c r="N7" s="64">
        <f ca="1">OFFSET('All Industry - Data'!O7,($B$3-1)*9,0)</f>
        <v>3.9272727272727272</v>
      </c>
      <c r="O7" s="77">
        <f ca="1">OFFSET('All Industry - Data'!P7,($B$3-1)*9,0)</f>
        <v>24.436363636363637</v>
      </c>
      <c r="P7" s="77">
        <f ca="1">OFFSET('All Industry - Data'!Q7,($B$3-1)*9,0)</f>
        <v>3.127272727272727</v>
      </c>
      <c r="Q7" s="86">
        <f ca="1">OFFSET('All Industry - Data'!R7,($B$3-1)*9,0)</f>
        <v>14.608695652173912</v>
      </c>
    </row>
    <row r="8" spans="2:17" ht="29" x14ac:dyDescent="0.35">
      <c r="B8" s="89" t="s">
        <v>73</v>
      </c>
      <c r="C8" s="77">
        <f ca="1">OFFSET('All Industry - Data'!D8,($B$3-1)*9,0)</f>
        <v>4618</v>
      </c>
      <c r="D8" s="77">
        <f ca="1">OFFSET('All Industry - Data'!E8,($B$3-1)*9,0)</f>
        <v>0</v>
      </c>
      <c r="E8" s="77">
        <f ca="1">OFFSET('All Industry - Data'!F8,($B$3-1)*9,0)</f>
        <v>52</v>
      </c>
      <c r="F8" s="77">
        <f ca="1">OFFSET('All Industry - Data'!G8,($B$3-1)*9,0)</f>
        <v>40</v>
      </c>
      <c r="G8" s="77">
        <f ca="1">OFFSET('All Industry - Data'!H8,($B$3-1)*9,0)</f>
        <v>50</v>
      </c>
      <c r="H8" s="77">
        <f ca="1">OFFSET('All Industry - Data'!I8,($B$3-1)*9,0)</f>
        <v>142</v>
      </c>
      <c r="I8" s="77">
        <f ca="1">OFFSET('All Industry - Data'!J8,($B$3-1)*9,0)</f>
        <v>782</v>
      </c>
      <c r="J8" s="77">
        <f ca="1">OFFSET('All Industry - Data'!K8,($B$3-1)*9,0)</f>
        <v>355</v>
      </c>
      <c r="K8" s="64">
        <f ca="1">OFFSET('All Industry - Data'!L8,($B$3-1)*9,0)</f>
        <v>1.1260285838025119</v>
      </c>
      <c r="L8" s="64">
        <f ca="1">OFFSET('All Industry - Data'!M8,($B$3-1)*9,0)</f>
        <v>0.86617583369423989</v>
      </c>
      <c r="M8" s="64">
        <f ca="1">OFFSET('All Industry - Data'!N8,($B$3-1)*9,0)</f>
        <v>1.0827197921177998</v>
      </c>
      <c r="N8" s="64">
        <f ca="1">OFFSET('All Industry - Data'!O8,($B$3-1)*9,0)</f>
        <v>3.0749242096145517</v>
      </c>
      <c r="O8" s="77">
        <f ca="1">OFFSET('All Industry - Data'!P8,($B$3-1)*9,0)</f>
        <v>16.933737548722391</v>
      </c>
      <c r="P8" s="77">
        <f ca="1">OFFSET('All Industry - Data'!Q8,($B$3-1)*9,0)</f>
        <v>7.6873105240363797</v>
      </c>
      <c r="Q8" s="86">
        <f ca="1">OFFSET('All Industry - Data'!R8,($B$3-1)*9,0)</f>
        <v>15.038461538461538</v>
      </c>
    </row>
    <row r="9" spans="2:17" ht="15" thickBot="1" x14ac:dyDescent="0.4">
      <c r="B9" s="90" t="s">
        <v>74</v>
      </c>
      <c r="C9" s="108">
        <f ca="1">OFFSET('All Industry - Data'!D9,($B$3-1)*9,0)</f>
        <v>6610.7</v>
      </c>
      <c r="D9" s="108">
        <f ca="1">OFFSET('All Industry - Data'!E9,($B$3-1)*9,0)</f>
        <v>0</v>
      </c>
      <c r="E9" s="108">
        <f ca="1">OFFSET('All Industry - Data'!F9,($B$3-1)*9,0)</f>
        <v>87</v>
      </c>
      <c r="F9" s="108">
        <f ca="1">OFFSET('All Industry - Data'!G9,($B$3-1)*9,0)</f>
        <v>50</v>
      </c>
      <c r="G9" s="108">
        <f ca="1">OFFSET('All Industry - Data'!H9,($B$3-1)*9,0)</f>
        <v>85</v>
      </c>
      <c r="H9" s="108">
        <f ca="1">OFFSET('All Industry - Data'!I9,($B$3-1)*9,0)</f>
        <v>222</v>
      </c>
      <c r="I9" s="108">
        <f ca="1">OFFSET('All Industry - Data'!J9,($B$3-1)*9,0)</f>
        <v>1315.7</v>
      </c>
      <c r="J9" s="108">
        <f ca="1">OFFSET('All Industry - Data'!K9,($B$3-1)*9,0)</f>
        <v>456</v>
      </c>
      <c r="K9" s="285">
        <f ca="1">OFFSET('All Industry - Data'!L9,($B$3-1)*9,0)</f>
        <v>1.3160482248475955</v>
      </c>
      <c r="L9" s="285">
        <f ca="1">OFFSET('All Industry - Data'!M9,($B$3-1)*9,0)</f>
        <v>0.75634955451011243</v>
      </c>
      <c r="M9" s="285">
        <f ca="1">OFFSET('All Industry - Data'!N9,($B$3-1)*9,0)</f>
        <v>1.2857942426671911</v>
      </c>
      <c r="N9" s="285">
        <f ca="1">OFFSET('All Industry - Data'!O9,($B$3-1)*9,0)</f>
        <v>3.3581920220248995</v>
      </c>
      <c r="O9" s="108">
        <f ca="1">OFFSET('All Industry - Data'!P9,($B$3-1)*9,0)</f>
        <v>19.902582177379099</v>
      </c>
      <c r="P9" s="108">
        <f ca="1">OFFSET('All Industry - Data'!Q9,($B$3-1)*9,0)</f>
        <v>6.8979079371322252</v>
      </c>
      <c r="Q9" s="94">
        <f ca="1">OFFSET('All Industry - Data'!R9,($B$3-1)*9,0)</f>
        <v>15.122988505747127</v>
      </c>
    </row>
    <row r="10" spans="2:17" ht="15" thickBot="1" x14ac:dyDescent="0.4">
      <c r="B10" s="232" t="s">
        <v>75</v>
      </c>
      <c r="C10" s="233">
        <f ca="1">OFFSET('All Industry - Data'!D10,($B$3-1)*9,0)</f>
        <v>13338.3</v>
      </c>
      <c r="D10" s="234">
        <f ca="1">OFFSET('All Industry - Data'!E10,($B$3-1)*9,0)</f>
        <v>0</v>
      </c>
      <c r="E10" s="234">
        <f ca="1">OFFSET('All Industry - Data'!F10,($B$3-1)*9,0)</f>
        <v>125</v>
      </c>
      <c r="F10" s="234">
        <f ca="1">OFFSET('All Industry - Data'!G10,($B$3-1)*9,0)</f>
        <v>65</v>
      </c>
      <c r="G10" s="234">
        <f ca="1">OFFSET('All Industry - Data'!H10,($B$3-1)*9,0)</f>
        <v>108</v>
      </c>
      <c r="H10" s="234">
        <f ca="1">OFFSET('All Industry - Data'!I10,($B$3-1)*9,0)</f>
        <v>298</v>
      </c>
      <c r="I10" s="234">
        <f ca="1">OFFSET('All Industry - Data'!J10,($B$3-1)*9,0)</f>
        <v>2030.5</v>
      </c>
      <c r="J10" s="234">
        <f ca="1">OFFSET('All Industry - Data'!K10,($B$3-1)*9,0)</f>
        <v>914</v>
      </c>
      <c r="K10" s="286">
        <f ca="1">OFFSET('All Industry - Data'!L10,($B$3-1)*9,0)</f>
        <v>0.93715091128554617</v>
      </c>
      <c r="L10" s="286">
        <f ca="1">OFFSET('All Industry - Data'!M10,($B$3-1)*9,0)</f>
        <v>0.48731847386848404</v>
      </c>
      <c r="M10" s="286">
        <f ca="1">OFFSET('All Industry - Data'!N10,($B$3-1)*9,0)</f>
        <v>0.80969838735071198</v>
      </c>
      <c r="N10" s="286">
        <f ca="1">OFFSET('All Industry - Data'!O10,($B$3-1)*9,0)</f>
        <v>2.2341677725047422</v>
      </c>
      <c r="O10" s="234">
        <f ca="1">OFFSET('All Industry - Data'!P10,($B$3-1)*9,0)</f>
        <v>15.223079402922412</v>
      </c>
      <c r="P10" s="234">
        <f ca="1">OFFSET('All Industry - Data'!Q10,($B$3-1)*9,0)</f>
        <v>6.8524474633199137</v>
      </c>
      <c r="Q10" s="235">
        <f ca="1">OFFSET('All Industry - Data'!R10,($B$3-1)*9,0)</f>
        <v>16.244</v>
      </c>
    </row>
    <row r="11" spans="2:17" ht="15" thickBot="1" x14ac:dyDescent="0.4"/>
    <row r="12" spans="2:17" ht="15" thickBot="1" x14ac:dyDescent="0.4">
      <c r="B12" s="517" t="s">
        <v>77</v>
      </c>
      <c r="C12" s="518"/>
      <c r="D12" s="518"/>
      <c r="E12" s="518"/>
      <c r="F12" s="519"/>
    </row>
    <row r="13" spans="2:17" ht="15" thickBot="1" x14ac:dyDescent="0.4">
      <c r="B13" s="65" t="s">
        <v>63</v>
      </c>
      <c r="C13" s="66" t="s">
        <v>64</v>
      </c>
      <c r="D13" s="67" t="s">
        <v>65</v>
      </c>
      <c r="E13" s="67" t="s">
        <v>66</v>
      </c>
      <c r="F13" s="109" t="s">
        <v>67</v>
      </c>
    </row>
    <row r="14" spans="2:17" x14ac:dyDescent="0.35">
      <c r="B14" s="68">
        <v>2004</v>
      </c>
      <c r="C14" s="51">
        <v>0</v>
      </c>
      <c r="D14" s="39">
        <v>1</v>
      </c>
      <c r="E14" s="39">
        <v>0</v>
      </c>
      <c r="F14" s="231">
        <v>1</v>
      </c>
    </row>
    <row r="15" spans="2:17" x14ac:dyDescent="0.35">
      <c r="B15" s="69">
        <v>2005</v>
      </c>
      <c r="C15" s="52">
        <v>0</v>
      </c>
      <c r="D15" s="18">
        <v>1</v>
      </c>
      <c r="E15" s="18">
        <v>1</v>
      </c>
      <c r="F15" s="228">
        <v>2</v>
      </c>
    </row>
    <row r="16" spans="2:17" x14ac:dyDescent="0.35">
      <c r="B16" s="69">
        <v>2006</v>
      </c>
      <c r="C16" s="52">
        <v>0</v>
      </c>
      <c r="D16" s="18">
        <v>0</v>
      </c>
      <c r="E16" s="18">
        <v>0</v>
      </c>
      <c r="F16" s="228">
        <v>0</v>
      </c>
    </row>
    <row r="17" spans="2:9" x14ac:dyDescent="0.35">
      <c r="B17" s="69">
        <v>2007</v>
      </c>
      <c r="C17" s="52">
        <v>0</v>
      </c>
      <c r="D17" s="18">
        <v>0</v>
      </c>
      <c r="E17" s="18">
        <v>1</v>
      </c>
      <c r="F17" s="228">
        <v>1</v>
      </c>
    </row>
    <row r="18" spans="2:9" x14ac:dyDescent="0.35">
      <c r="B18" s="69">
        <v>2008</v>
      </c>
      <c r="C18" s="52">
        <v>0</v>
      </c>
      <c r="D18" s="18">
        <v>0</v>
      </c>
      <c r="E18" s="18">
        <v>2</v>
      </c>
      <c r="F18" s="228">
        <v>2</v>
      </c>
    </row>
    <row r="19" spans="2:9" x14ac:dyDescent="0.35">
      <c r="B19" s="69">
        <v>2009</v>
      </c>
      <c r="C19" s="52">
        <v>0</v>
      </c>
      <c r="D19" s="18">
        <v>0</v>
      </c>
      <c r="E19" s="18">
        <v>0</v>
      </c>
      <c r="F19" s="228">
        <v>0</v>
      </c>
    </row>
    <row r="20" spans="2:9" x14ac:dyDescent="0.35">
      <c r="B20" s="69">
        <v>2010</v>
      </c>
      <c r="C20" s="52">
        <v>0</v>
      </c>
      <c r="D20" s="18">
        <v>0</v>
      </c>
      <c r="E20" s="18">
        <v>1</v>
      </c>
      <c r="F20" s="228">
        <v>1</v>
      </c>
    </row>
    <row r="21" spans="2:9" x14ac:dyDescent="0.35">
      <c r="B21" s="69">
        <v>2011</v>
      </c>
      <c r="C21" s="52">
        <v>0</v>
      </c>
      <c r="D21" s="18">
        <v>1</v>
      </c>
      <c r="E21" s="18">
        <v>1</v>
      </c>
      <c r="F21" s="228">
        <v>2</v>
      </c>
    </row>
    <row r="22" spans="2:9" x14ac:dyDescent="0.35">
      <c r="B22" s="69">
        <v>2012</v>
      </c>
      <c r="C22" s="52">
        <v>0</v>
      </c>
      <c r="D22" s="18">
        <v>0</v>
      </c>
      <c r="E22" s="18">
        <v>0</v>
      </c>
      <c r="F22" s="228">
        <v>0</v>
      </c>
    </row>
    <row r="23" spans="2:9" x14ac:dyDescent="0.35">
      <c r="B23" s="69">
        <v>2013</v>
      </c>
      <c r="C23" s="52">
        <v>0</v>
      </c>
      <c r="D23" s="18">
        <v>1</v>
      </c>
      <c r="E23" s="18">
        <v>1</v>
      </c>
      <c r="F23" s="228">
        <v>2</v>
      </c>
    </row>
    <row r="24" spans="2:9" x14ac:dyDescent="0.35">
      <c r="B24" s="69">
        <v>2014</v>
      </c>
      <c r="C24" s="52">
        <v>0</v>
      </c>
      <c r="D24" s="18">
        <v>0</v>
      </c>
      <c r="E24" s="18">
        <v>0</v>
      </c>
      <c r="F24" s="228">
        <v>0</v>
      </c>
    </row>
    <row r="25" spans="2:9" x14ac:dyDescent="0.35">
      <c r="B25" s="69">
        <v>2015</v>
      </c>
      <c r="C25" s="186">
        <v>0</v>
      </c>
      <c r="D25" s="18">
        <v>0</v>
      </c>
      <c r="E25" s="18">
        <v>0</v>
      </c>
      <c r="F25" s="228">
        <v>0</v>
      </c>
    </row>
    <row r="26" spans="2:9" x14ac:dyDescent="0.35">
      <c r="B26" s="69">
        <v>2016</v>
      </c>
      <c r="C26" s="52">
        <v>0</v>
      </c>
      <c r="D26" s="18">
        <v>0</v>
      </c>
      <c r="E26" s="18">
        <v>0</v>
      </c>
      <c r="F26" s="228">
        <v>0</v>
      </c>
    </row>
    <row r="27" spans="2:9" x14ac:dyDescent="0.35">
      <c r="B27" s="69">
        <v>2017</v>
      </c>
      <c r="C27" s="52">
        <v>0</v>
      </c>
      <c r="D27" s="18">
        <v>0</v>
      </c>
      <c r="E27" s="18">
        <v>0</v>
      </c>
      <c r="F27" s="228">
        <v>0</v>
      </c>
    </row>
    <row r="28" spans="2:9" x14ac:dyDescent="0.35">
      <c r="B28" s="69">
        <v>2018</v>
      </c>
      <c r="C28" s="52">
        <v>0</v>
      </c>
      <c r="D28" s="18">
        <v>0</v>
      </c>
      <c r="E28" s="18">
        <v>0</v>
      </c>
      <c r="F28" s="228">
        <v>0</v>
      </c>
    </row>
    <row r="29" spans="2:9" ht="15" thickBot="1" x14ac:dyDescent="0.4">
      <c r="B29" s="212">
        <v>2019</v>
      </c>
      <c r="C29" s="213">
        <v>0</v>
      </c>
      <c r="D29" s="214">
        <v>0</v>
      </c>
      <c r="E29" s="214">
        <v>0</v>
      </c>
      <c r="F29" s="215">
        <v>0</v>
      </c>
    </row>
    <row r="30" spans="2:9" ht="15" thickBot="1" x14ac:dyDescent="0.4"/>
    <row r="31" spans="2:9" ht="15" thickBot="1" x14ac:dyDescent="0.4">
      <c r="B31" s="521" t="s">
        <v>78</v>
      </c>
      <c r="C31" s="522"/>
      <c r="D31" s="522"/>
      <c r="E31" s="522"/>
      <c r="F31" s="522"/>
      <c r="G31" s="522"/>
      <c r="H31" s="522"/>
      <c r="I31" s="523"/>
    </row>
    <row r="32" spans="2:9" ht="44" thickBot="1" x14ac:dyDescent="0.4">
      <c r="B32" s="65" t="s">
        <v>63</v>
      </c>
      <c r="C32" s="66" t="s">
        <v>64</v>
      </c>
      <c r="D32" s="67" t="s">
        <v>65</v>
      </c>
      <c r="E32" s="70" t="s">
        <v>79</v>
      </c>
      <c r="F32" s="71" t="s">
        <v>80</v>
      </c>
      <c r="G32" s="70" t="s">
        <v>81</v>
      </c>
      <c r="H32" s="106" t="s">
        <v>69</v>
      </c>
      <c r="I32" s="107" t="s">
        <v>67</v>
      </c>
    </row>
    <row r="33" spans="2:9" x14ac:dyDescent="0.35">
      <c r="B33" s="69">
        <v>2009</v>
      </c>
      <c r="C33" s="52">
        <v>40</v>
      </c>
      <c r="D33" s="18">
        <v>5</v>
      </c>
      <c r="E33" s="18">
        <v>40</v>
      </c>
      <c r="F33" s="18">
        <v>61</v>
      </c>
      <c r="G33" s="18">
        <v>21</v>
      </c>
      <c r="H33" s="92">
        <v>122</v>
      </c>
      <c r="I33" s="228">
        <v>167</v>
      </c>
    </row>
    <row r="34" spans="2:9" x14ac:dyDescent="0.35">
      <c r="B34" s="69">
        <v>2010</v>
      </c>
      <c r="C34" s="52">
        <v>44</v>
      </c>
      <c r="D34" s="18">
        <v>7</v>
      </c>
      <c r="E34" s="18">
        <v>33</v>
      </c>
      <c r="F34" s="18">
        <v>60</v>
      </c>
      <c r="G34" s="18">
        <v>27</v>
      </c>
      <c r="H34" s="92">
        <v>120</v>
      </c>
      <c r="I34" s="228">
        <v>171</v>
      </c>
    </row>
    <row r="35" spans="2:9" x14ac:dyDescent="0.35">
      <c r="B35" s="69">
        <v>2011</v>
      </c>
      <c r="C35" s="52">
        <v>34</v>
      </c>
      <c r="D35" s="18">
        <v>12</v>
      </c>
      <c r="E35" s="18">
        <v>27</v>
      </c>
      <c r="F35" s="18">
        <v>46</v>
      </c>
      <c r="G35" s="18">
        <v>18</v>
      </c>
      <c r="H35" s="92">
        <v>91</v>
      </c>
      <c r="I35" s="228">
        <v>137</v>
      </c>
    </row>
    <row r="36" spans="2:9" x14ac:dyDescent="0.35">
      <c r="B36" s="69">
        <v>2012</v>
      </c>
      <c r="C36" s="52">
        <v>22</v>
      </c>
      <c r="D36" s="18">
        <v>9</v>
      </c>
      <c r="E36" s="18">
        <v>30</v>
      </c>
      <c r="F36" s="18">
        <v>44</v>
      </c>
      <c r="G36" s="18">
        <v>24</v>
      </c>
      <c r="H36" s="92">
        <v>98</v>
      </c>
      <c r="I36" s="228">
        <v>129</v>
      </c>
    </row>
    <row r="37" spans="2:9" x14ac:dyDescent="0.35">
      <c r="B37" s="69">
        <v>2013</v>
      </c>
      <c r="C37" s="52">
        <v>24</v>
      </c>
      <c r="D37" s="18">
        <v>12</v>
      </c>
      <c r="E37" s="18">
        <v>14</v>
      </c>
      <c r="F37" s="18">
        <v>56</v>
      </c>
      <c r="G37" s="18">
        <v>30</v>
      </c>
      <c r="H37" s="92">
        <v>100</v>
      </c>
      <c r="I37" s="228">
        <v>136</v>
      </c>
    </row>
    <row r="38" spans="2:9" x14ac:dyDescent="0.35">
      <c r="B38" s="69">
        <v>2014</v>
      </c>
      <c r="C38" s="52">
        <v>25</v>
      </c>
      <c r="D38" s="18">
        <v>15</v>
      </c>
      <c r="E38" s="18">
        <v>17</v>
      </c>
      <c r="F38" s="18">
        <v>40</v>
      </c>
      <c r="G38" s="18">
        <v>18</v>
      </c>
      <c r="H38" s="92">
        <v>75</v>
      </c>
      <c r="I38" s="228">
        <v>115</v>
      </c>
    </row>
    <row r="39" spans="2:9" x14ac:dyDescent="0.35">
      <c r="B39" s="69">
        <v>2015</v>
      </c>
      <c r="C39" s="52">
        <v>29</v>
      </c>
      <c r="D39" s="18">
        <v>13</v>
      </c>
      <c r="E39" s="18">
        <v>15</v>
      </c>
      <c r="F39" s="18">
        <v>42</v>
      </c>
      <c r="G39" s="18">
        <v>41</v>
      </c>
      <c r="H39" s="92">
        <v>98</v>
      </c>
      <c r="I39" s="228">
        <v>140</v>
      </c>
    </row>
    <row r="40" spans="2:9" x14ac:dyDescent="0.35">
      <c r="B40" s="199">
        <v>2016</v>
      </c>
      <c r="C40" s="53">
        <v>25</v>
      </c>
      <c r="D40" s="47">
        <v>8</v>
      </c>
      <c r="E40" s="47">
        <v>12</v>
      </c>
      <c r="F40" s="47">
        <v>37</v>
      </c>
      <c r="G40" s="47">
        <v>27</v>
      </c>
      <c r="H40" s="202">
        <v>76</v>
      </c>
      <c r="I40" s="229">
        <v>109</v>
      </c>
    </row>
    <row r="41" spans="2:9" x14ac:dyDescent="0.35">
      <c r="B41" s="199">
        <v>2017</v>
      </c>
      <c r="C41" s="53">
        <v>32</v>
      </c>
      <c r="D41" s="47">
        <v>3</v>
      </c>
      <c r="E41" s="47">
        <v>15</v>
      </c>
      <c r="F41" s="47">
        <v>43</v>
      </c>
      <c r="G41" s="47">
        <v>32</v>
      </c>
      <c r="H41" s="202">
        <v>90</v>
      </c>
      <c r="I41" s="229">
        <v>125</v>
      </c>
    </row>
    <row r="42" spans="2:9" x14ac:dyDescent="0.35">
      <c r="B42" s="199">
        <v>2018</v>
      </c>
      <c r="C42" s="53">
        <v>39</v>
      </c>
      <c r="D42" s="47">
        <v>4</v>
      </c>
      <c r="E42" s="47">
        <v>13</v>
      </c>
      <c r="F42" s="47">
        <v>22</v>
      </c>
      <c r="G42" s="47">
        <v>58</v>
      </c>
      <c r="H42" s="202">
        <v>93</v>
      </c>
      <c r="I42" s="229">
        <v>136</v>
      </c>
    </row>
    <row r="43" spans="2:9" ht="15" thickBot="1" x14ac:dyDescent="0.4">
      <c r="B43" s="216">
        <v>2019</v>
      </c>
      <c r="C43" s="217">
        <v>28</v>
      </c>
      <c r="D43" s="218">
        <v>10</v>
      </c>
      <c r="E43" s="218">
        <v>12</v>
      </c>
      <c r="F43" s="218">
        <v>23</v>
      </c>
      <c r="G43" s="218">
        <v>52</v>
      </c>
      <c r="H43" s="250">
        <v>87</v>
      </c>
      <c r="I43" s="230">
        <v>125</v>
      </c>
    </row>
    <row r="44" spans="2:9" ht="15" thickBot="1" x14ac:dyDescent="0.4"/>
    <row r="45" spans="2:9" ht="15" thickBot="1" x14ac:dyDescent="0.4">
      <c r="B45" s="521" t="s">
        <v>76</v>
      </c>
      <c r="C45" s="522"/>
      <c r="D45" s="522"/>
      <c r="E45" s="522"/>
      <c r="F45" s="522"/>
      <c r="G45" s="522"/>
      <c r="H45" s="522"/>
      <c r="I45" s="523"/>
    </row>
    <row r="46" spans="2:9" ht="44" thickBot="1" x14ac:dyDescent="0.4">
      <c r="B46" s="65" t="s">
        <v>63</v>
      </c>
      <c r="C46" s="66" t="s">
        <v>64</v>
      </c>
      <c r="D46" s="67" t="s">
        <v>65</v>
      </c>
      <c r="E46" s="71" t="s">
        <v>79</v>
      </c>
      <c r="F46" s="73" t="s">
        <v>80</v>
      </c>
      <c r="G46" s="70" t="s">
        <v>81</v>
      </c>
      <c r="H46" s="106" t="s">
        <v>69</v>
      </c>
      <c r="I46" s="107" t="s">
        <v>67</v>
      </c>
    </row>
    <row r="47" spans="2:9" x14ac:dyDescent="0.35">
      <c r="B47" s="69">
        <v>2009</v>
      </c>
      <c r="C47" s="104">
        <v>0.71792662789862871</v>
      </c>
      <c r="D47" s="105">
        <v>0.38314176245210729</v>
      </c>
      <c r="E47" s="105">
        <v>6.3979526551503518</v>
      </c>
      <c r="F47" s="105">
        <v>4.5611909942648632</v>
      </c>
      <c r="G47" s="105">
        <v>1.0515773660490737</v>
      </c>
      <c r="H47" s="466">
        <v>3.081142649328084</v>
      </c>
      <c r="I47" s="225">
        <v>1.5411349212867647</v>
      </c>
    </row>
    <row r="48" spans="2:9" x14ac:dyDescent="0.35">
      <c r="B48" s="69">
        <v>2010</v>
      </c>
      <c r="C48" s="104">
        <v>1.0114942528735633</v>
      </c>
      <c r="D48" s="105">
        <v>0.42321644498186217</v>
      </c>
      <c r="E48" s="105">
        <v>5.4771784232365146</v>
      </c>
      <c r="F48" s="105">
        <v>3.6057042240824986</v>
      </c>
      <c r="G48" s="105">
        <v>1.1563169164882228</v>
      </c>
      <c r="H48" s="466">
        <v>2.6078282658159351</v>
      </c>
      <c r="I48" s="225">
        <v>1.6123663786722588</v>
      </c>
    </row>
    <row r="49" spans="2:9" x14ac:dyDescent="0.35">
      <c r="B49" s="69">
        <v>2011</v>
      </c>
      <c r="C49" s="104">
        <v>0.82095858988289272</v>
      </c>
      <c r="D49" s="105">
        <v>0.58309037900874638</v>
      </c>
      <c r="E49" s="105">
        <v>5.4140765991578101</v>
      </c>
      <c r="F49" s="105">
        <v>2.9485289404525354</v>
      </c>
      <c r="G49" s="105">
        <v>0.66716085989621943</v>
      </c>
      <c r="H49" s="466">
        <v>1.9130507904473595</v>
      </c>
      <c r="I49" s="225">
        <v>1.2504221315590118</v>
      </c>
    </row>
    <row r="50" spans="2:9" x14ac:dyDescent="0.35">
      <c r="B50" s="69">
        <v>2012</v>
      </c>
      <c r="C50" s="104">
        <v>0.42924271358615751</v>
      </c>
      <c r="D50" s="105">
        <v>0.3427265803503427</v>
      </c>
      <c r="E50" s="105">
        <v>5.7859209257473481</v>
      </c>
      <c r="F50" s="105">
        <v>3.1689877100894805</v>
      </c>
      <c r="G50" s="105">
        <v>0.79654829074012612</v>
      </c>
      <c r="H50" s="466">
        <v>1.9918877323293134</v>
      </c>
      <c r="I50" s="225">
        <v>1.0180517619903051</v>
      </c>
    </row>
    <row r="51" spans="2:9" x14ac:dyDescent="0.35">
      <c r="B51" s="69">
        <v>2013</v>
      </c>
      <c r="C51" s="104">
        <v>0.40805416078392831</v>
      </c>
      <c r="D51" s="105">
        <v>0.46493607129019759</v>
      </c>
      <c r="E51" s="105">
        <v>4.2004200420042004</v>
      </c>
      <c r="F51" s="105">
        <v>2.9528482858188405</v>
      </c>
      <c r="G51" s="105">
        <v>1.0087424344317417</v>
      </c>
      <c r="H51" s="466">
        <v>1.9216822252465233</v>
      </c>
      <c r="I51" s="225">
        <v>0.99514528761922516</v>
      </c>
    </row>
    <row r="52" spans="2:9" x14ac:dyDescent="0.35">
      <c r="B52" s="69">
        <v>2014</v>
      </c>
      <c r="C52" s="104">
        <v>0.45069547977771879</v>
      </c>
      <c r="D52" s="105">
        <v>0.81132213013761123</v>
      </c>
      <c r="E52" s="105">
        <v>2.9668411867364748</v>
      </c>
      <c r="F52" s="105">
        <v>2.289116566966102</v>
      </c>
      <c r="G52" s="105">
        <v>0.60224839400428265</v>
      </c>
      <c r="H52" s="466">
        <v>1.4126424720565194</v>
      </c>
      <c r="I52" s="225">
        <v>0.90515433136760748</v>
      </c>
    </row>
    <row r="53" spans="2:9" x14ac:dyDescent="0.35">
      <c r="B53" s="69">
        <v>2015</v>
      </c>
      <c r="C53" s="104">
        <v>0.50384288788844223</v>
      </c>
      <c r="D53" s="105">
        <v>0.71029306690164618</v>
      </c>
      <c r="E53" s="105">
        <v>5.6137724550898209</v>
      </c>
      <c r="F53" s="105">
        <v>2.1880595506455034</v>
      </c>
      <c r="G53" s="105">
        <v>1.3107416879795397</v>
      </c>
      <c r="H53" s="466">
        <v>1.8439391507606533</v>
      </c>
      <c r="I53" s="225">
        <v>1.0852122662353338</v>
      </c>
    </row>
    <row r="54" spans="2:9" x14ac:dyDescent="0.35">
      <c r="B54" s="199">
        <v>2016</v>
      </c>
      <c r="C54" s="200">
        <v>0.4330849533381278</v>
      </c>
      <c r="D54" s="201">
        <v>0.47781157789173356</v>
      </c>
      <c r="E54" s="201">
        <v>3.4732272069464543</v>
      </c>
      <c r="F54" s="201">
        <v>2.2648046299951949</v>
      </c>
      <c r="G54" s="201">
        <v>0.82493125572868931</v>
      </c>
      <c r="H54" s="467">
        <v>1.4470140579319695</v>
      </c>
      <c r="I54" s="226">
        <v>0.8583329594881518</v>
      </c>
    </row>
    <row r="55" spans="2:9" x14ac:dyDescent="0.35">
      <c r="B55" s="199">
        <v>2017</v>
      </c>
      <c r="C55" s="200">
        <v>0.50709115478521727</v>
      </c>
      <c r="D55" s="201">
        <v>0.17591125769600757</v>
      </c>
      <c r="E55" s="201">
        <v>3.4635233268296064</v>
      </c>
      <c r="F55" s="201">
        <v>2.4613623354321694</v>
      </c>
      <c r="G55" s="201">
        <v>1.0316756669621987</v>
      </c>
      <c r="H55" s="467">
        <v>1.7039532662417511</v>
      </c>
      <c r="I55" s="226">
        <v>0.94000915350833403</v>
      </c>
    </row>
    <row r="56" spans="2:9" x14ac:dyDescent="0.35">
      <c r="B56" s="199">
        <v>2018</v>
      </c>
      <c r="C56" s="200">
        <v>0.65558618266490387</v>
      </c>
      <c r="D56" s="201">
        <v>0.23342670401493931</v>
      </c>
      <c r="E56" s="201">
        <v>3.0023094688221708</v>
      </c>
      <c r="F56" s="201">
        <v>1.9366197183098592</v>
      </c>
      <c r="G56" s="201">
        <v>1.4031522541157115</v>
      </c>
      <c r="H56" s="467">
        <v>1.6308493568666649</v>
      </c>
      <c r="I56" s="226">
        <v>1.0175813656741253</v>
      </c>
    </row>
    <row r="57" spans="2:9" ht="15" thickBot="1" x14ac:dyDescent="0.4">
      <c r="B57" s="221">
        <v>2019</v>
      </c>
      <c r="C57" s="219">
        <v>0.57013703650913228</v>
      </c>
      <c r="D57" s="220">
        <v>0.55050922102945221</v>
      </c>
      <c r="E57" s="220">
        <v>1.9426906265177268</v>
      </c>
      <c r="F57" s="220">
        <v>1.6727272727272726</v>
      </c>
      <c r="G57" s="220">
        <v>1.1260285838025119</v>
      </c>
      <c r="H57" s="258">
        <v>1.3160482248475953</v>
      </c>
      <c r="I57" s="227">
        <v>0.93715091128554617</v>
      </c>
    </row>
    <row r="58" spans="2:9" ht="15" thickBot="1" x14ac:dyDescent="0.4"/>
    <row r="59" spans="2:9" ht="15" thickBot="1" x14ac:dyDescent="0.4">
      <c r="B59" s="517" t="s">
        <v>201</v>
      </c>
      <c r="C59" s="518"/>
      <c r="D59" s="518"/>
      <c r="E59" s="518"/>
      <c r="F59" s="518"/>
      <c r="G59" s="518"/>
      <c r="H59" s="518"/>
      <c r="I59" s="520"/>
    </row>
    <row r="60" spans="2:9" ht="44" thickBot="1" x14ac:dyDescent="0.4">
      <c r="B60" s="65" t="s">
        <v>63</v>
      </c>
      <c r="C60" s="66" t="s">
        <v>64</v>
      </c>
      <c r="D60" s="67" t="s">
        <v>65</v>
      </c>
      <c r="E60" s="70" t="s">
        <v>79</v>
      </c>
      <c r="F60" s="70" t="s">
        <v>80</v>
      </c>
      <c r="G60" s="70" t="s">
        <v>81</v>
      </c>
      <c r="H60" s="106" t="s">
        <v>69</v>
      </c>
      <c r="I60" s="107" t="s">
        <v>67</v>
      </c>
    </row>
    <row r="61" spans="2:9" x14ac:dyDescent="0.35">
      <c r="B61" s="69">
        <v>2016</v>
      </c>
      <c r="C61" s="76">
        <v>7.4837079936828488</v>
      </c>
      <c r="D61" s="17">
        <v>9.5562315578346713</v>
      </c>
      <c r="E61" s="76">
        <v>18.234442836468887</v>
      </c>
      <c r="F61" s="17">
        <v>32.625428859119971</v>
      </c>
      <c r="G61" s="17">
        <v>26.306141154903756</v>
      </c>
      <c r="H61" s="468">
        <v>27.740782663248414</v>
      </c>
      <c r="I61" s="203">
        <v>16.135084715515806</v>
      </c>
    </row>
    <row r="62" spans="2:9" x14ac:dyDescent="0.35">
      <c r="B62" s="69">
        <v>2017</v>
      </c>
      <c r="C62" s="76">
        <v>5.0233717520910588</v>
      </c>
      <c r="D62" s="17">
        <v>12.958795983605892</v>
      </c>
      <c r="E62" s="76">
        <v>98.133160926838841</v>
      </c>
      <c r="F62" s="17">
        <v>30.223239839725242</v>
      </c>
      <c r="G62" s="17">
        <v>19.73079713065205</v>
      </c>
      <c r="H62" s="468">
        <v>29.629854018537117</v>
      </c>
      <c r="I62" s="203">
        <v>15.81471399862421</v>
      </c>
    </row>
    <row r="63" spans="2:9" x14ac:dyDescent="0.35">
      <c r="B63" s="199">
        <v>2018</v>
      </c>
      <c r="C63" s="95">
        <v>5.0093508316446504</v>
      </c>
      <c r="D63" s="22">
        <v>1.5756302521008403</v>
      </c>
      <c r="E63" s="95">
        <v>70.323325635103927</v>
      </c>
      <c r="F63" s="22">
        <v>50.176056338028175</v>
      </c>
      <c r="G63" s="22">
        <v>20.103784882244074</v>
      </c>
      <c r="H63" s="469">
        <v>29.907672883183839</v>
      </c>
      <c r="I63" s="204">
        <v>15.192639433833172</v>
      </c>
    </row>
    <row r="64" spans="2:9" ht="15" thickBot="1" x14ac:dyDescent="0.4">
      <c r="B64" s="216">
        <v>2019</v>
      </c>
      <c r="C64" s="222">
        <v>5.7828185131640559</v>
      </c>
      <c r="D64" s="223">
        <v>3.5232590145884943</v>
      </c>
      <c r="E64" s="223">
        <v>32.005828071879549</v>
      </c>
      <c r="F64" s="223">
        <v>24.436363636363637</v>
      </c>
      <c r="G64" s="223">
        <v>16.933737548722391</v>
      </c>
      <c r="H64" s="259">
        <v>19.902582177379099</v>
      </c>
      <c r="I64" s="224">
        <v>15.223079402922412</v>
      </c>
    </row>
    <row r="65" spans="2:9" ht="15" thickBot="1" x14ac:dyDescent="0.4"/>
    <row r="66" spans="2:9" ht="15" thickBot="1" x14ac:dyDescent="0.4">
      <c r="B66" s="517" t="s">
        <v>202</v>
      </c>
      <c r="C66" s="518"/>
      <c r="D66" s="518"/>
      <c r="E66" s="518"/>
      <c r="F66" s="518"/>
      <c r="G66" s="518"/>
      <c r="H66" s="518"/>
      <c r="I66" s="520"/>
    </row>
    <row r="67" spans="2:9" ht="44" thickBot="1" x14ac:dyDescent="0.4">
      <c r="B67" s="179" t="s">
        <v>63</v>
      </c>
      <c r="C67" s="178" t="s">
        <v>64</v>
      </c>
      <c r="D67" s="70" t="s">
        <v>65</v>
      </c>
      <c r="E67" s="70" t="s">
        <v>79</v>
      </c>
      <c r="F67" s="70" t="s">
        <v>106</v>
      </c>
      <c r="G67" s="70" t="s">
        <v>81</v>
      </c>
      <c r="H67" s="106" t="s">
        <v>69</v>
      </c>
      <c r="I67" s="107" t="s">
        <v>67</v>
      </c>
    </row>
    <row r="68" spans="2:9" x14ac:dyDescent="0.35">
      <c r="B68" s="69">
        <v>2016</v>
      </c>
      <c r="C68" s="76">
        <v>17.28</v>
      </c>
      <c r="D68" s="17">
        <v>20</v>
      </c>
      <c r="E68" s="17">
        <v>5.25</v>
      </c>
      <c r="F68" s="17">
        <v>14.405405405405405</v>
      </c>
      <c r="G68" s="17">
        <v>31.888888888888889</v>
      </c>
      <c r="H68" s="192">
        <v>19.171052631578949</v>
      </c>
      <c r="I68" s="203">
        <v>18.798165137614678</v>
      </c>
    </row>
    <row r="69" spans="2:9" x14ac:dyDescent="0.35">
      <c r="B69" s="69">
        <v>2017</v>
      </c>
      <c r="C69" s="76">
        <v>9.90625</v>
      </c>
      <c r="D69" s="17">
        <v>73.666666666666671</v>
      </c>
      <c r="E69" s="17">
        <v>28.333333333333332</v>
      </c>
      <c r="F69" s="17">
        <v>12.279069767441861</v>
      </c>
      <c r="G69" s="17">
        <v>19.125</v>
      </c>
      <c r="H69" s="192">
        <v>17.388888888888889</v>
      </c>
      <c r="I69" s="203">
        <v>16.824000000000002</v>
      </c>
    </row>
    <row r="70" spans="2:9" x14ac:dyDescent="0.35">
      <c r="B70" s="199">
        <v>2018</v>
      </c>
      <c r="C70" s="95">
        <v>7.6410256410256414</v>
      </c>
      <c r="D70" s="22">
        <v>6.75</v>
      </c>
      <c r="E70" s="299">
        <v>23.423076923076923</v>
      </c>
      <c r="F70" s="299">
        <v>25.90909090909091</v>
      </c>
      <c r="G70" s="299">
        <v>14.327586206896552</v>
      </c>
      <c r="H70" s="470">
        <v>18.338709677419356</v>
      </c>
      <c r="I70" s="204">
        <v>14.930147058823529</v>
      </c>
    </row>
    <row r="71" spans="2:9" ht="15" thickBot="1" x14ac:dyDescent="0.4">
      <c r="B71" s="216">
        <v>2019</v>
      </c>
      <c r="C71" s="222">
        <v>10.142857142857142</v>
      </c>
      <c r="D71" s="223">
        <v>6.4</v>
      </c>
      <c r="E71" s="223">
        <v>16.474999999999998</v>
      </c>
      <c r="F71" s="223">
        <v>14.608695652173912</v>
      </c>
      <c r="G71" s="223">
        <v>15.038461538461538</v>
      </c>
      <c r="H71" s="259">
        <v>15.122988505747127</v>
      </c>
      <c r="I71" s="224">
        <v>13.3096</v>
      </c>
    </row>
  </sheetData>
  <mergeCells count="6">
    <mergeCell ref="B2:Q2"/>
    <mergeCell ref="B12:F12"/>
    <mergeCell ref="B66:I66"/>
    <mergeCell ref="B59:I59"/>
    <mergeCell ref="B45:I45"/>
    <mergeCell ref="B31:I31"/>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defaultSize="0" autoLine="0" autoPict="0">
                <anchor moveWithCells="1">
                  <from>
                    <xdr:col>1</xdr:col>
                    <xdr:colOff>0</xdr:colOff>
                    <xdr:row>2</xdr:row>
                    <xdr:rowOff>152400</xdr:rowOff>
                  </from>
                  <to>
                    <xdr:col>2</xdr:col>
                    <xdr:colOff>0</xdr:colOff>
                    <xdr:row>2</xdr:row>
                    <xdr:rowOff>412750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52"/>
  <sheetViews>
    <sheetView topLeftCell="A28" zoomScaleNormal="100" workbookViewId="0">
      <selection activeCell="J25" sqref="J25"/>
    </sheetView>
  </sheetViews>
  <sheetFormatPr defaultRowHeight="14.5" x14ac:dyDescent="0.35"/>
  <cols>
    <col min="3" max="3" width="14.26953125" customWidth="1"/>
    <col min="4" max="4" width="5.26953125" bestFit="1" customWidth="1"/>
    <col min="5" max="19" width="9.7265625" customWidth="1"/>
  </cols>
  <sheetData>
    <row r="1" spans="2:19" ht="15" thickBot="1" x14ac:dyDescent="0.4"/>
    <row r="2" spans="2:19" ht="44" thickBot="1" x14ac:dyDescent="0.4">
      <c r="B2" s="544" t="s">
        <v>218</v>
      </c>
      <c r="C2" s="545"/>
      <c r="D2" s="310" t="s">
        <v>3</v>
      </c>
      <c r="E2" s="311" t="s">
        <v>4</v>
      </c>
      <c r="F2" s="311" t="s">
        <v>5</v>
      </c>
      <c r="G2" s="311" t="s">
        <v>6</v>
      </c>
      <c r="H2" s="311" t="s">
        <v>7</v>
      </c>
      <c r="I2" s="311" t="s">
        <v>8</v>
      </c>
      <c r="J2" s="312" t="s">
        <v>9</v>
      </c>
      <c r="K2" s="206" t="s">
        <v>10</v>
      </c>
      <c r="L2" s="206" t="s">
        <v>11</v>
      </c>
      <c r="M2" s="311" t="s">
        <v>12</v>
      </c>
      <c r="N2" s="311" t="s">
        <v>13</v>
      </c>
      <c r="O2" s="311" t="s">
        <v>14</v>
      </c>
      <c r="P2" s="312" t="s">
        <v>15</v>
      </c>
      <c r="Q2" s="311" t="s">
        <v>16</v>
      </c>
      <c r="R2" s="311" t="s">
        <v>17</v>
      </c>
      <c r="S2" s="474" t="s">
        <v>18</v>
      </c>
    </row>
    <row r="3" spans="2:19" x14ac:dyDescent="0.35">
      <c r="B3" s="534" t="s">
        <v>19</v>
      </c>
      <c r="C3" s="535"/>
      <c r="D3" s="472" t="s">
        <v>22</v>
      </c>
      <c r="E3" s="12">
        <v>723.3</v>
      </c>
      <c r="F3" s="13">
        <v>0</v>
      </c>
      <c r="G3" s="13">
        <v>8</v>
      </c>
      <c r="H3" s="13">
        <v>0</v>
      </c>
      <c r="I3" s="13">
        <v>4</v>
      </c>
      <c r="J3" s="14">
        <v>12</v>
      </c>
      <c r="K3" s="13">
        <v>61</v>
      </c>
      <c r="L3" s="13">
        <v>0</v>
      </c>
      <c r="M3" s="15">
        <v>1.1060417530761788</v>
      </c>
      <c r="N3" s="15">
        <v>0</v>
      </c>
      <c r="O3" s="15">
        <v>0.5530208765380894</v>
      </c>
      <c r="P3" s="16">
        <v>1.6590626296142681</v>
      </c>
      <c r="Q3" s="12">
        <v>8.4335683672058632</v>
      </c>
      <c r="R3" s="12">
        <v>0</v>
      </c>
      <c r="S3" s="124">
        <v>8.6</v>
      </c>
    </row>
    <row r="4" spans="2:19" x14ac:dyDescent="0.35">
      <c r="B4" s="546"/>
      <c r="C4" s="547"/>
      <c r="D4" s="475" t="s">
        <v>24</v>
      </c>
      <c r="E4" s="38">
        <v>2</v>
      </c>
      <c r="F4" s="39">
        <v>0</v>
      </c>
      <c r="G4" s="39">
        <v>0</v>
      </c>
      <c r="H4" s="39">
        <v>0</v>
      </c>
      <c r="I4" s="39">
        <v>0</v>
      </c>
      <c r="J4" s="61">
        <v>0</v>
      </c>
      <c r="K4" s="39">
        <v>0</v>
      </c>
      <c r="L4" s="39">
        <v>0</v>
      </c>
      <c r="M4" s="37">
        <v>0</v>
      </c>
      <c r="N4" s="37">
        <v>0</v>
      </c>
      <c r="O4" s="37">
        <v>0</v>
      </c>
      <c r="P4" s="59">
        <v>0</v>
      </c>
      <c r="Q4" s="38">
        <v>0</v>
      </c>
      <c r="R4" s="38">
        <v>0</v>
      </c>
      <c r="S4" s="125"/>
    </row>
    <row r="5" spans="2:19" x14ac:dyDescent="0.35">
      <c r="B5" s="536"/>
      <c r="C5" s="537"/>
      <c r="D5" s="473" t="s">
        <v>25</v>
      </c>
      <c r="E5" s="17">
        <v>818</v>
      </c>
      <c r="F5" s="18">
        <v>0</v>
      </c>
      <c r="G5" s="18">
        <v>1</v>
      </c>
      <c r="H5" s="18">
        <v>0</v>
      </c>
      <c r="I5" s="18">
        <v>2</v>
      </c>
      <c r="J5" s="19">
        <v>3</v>
      </c>
      <c r="K5" s="18">
        <v>7</v>
      </c>
      <c r="L5" s="18">
        <v>0</v>
      </c>
      <c r="M5" s="20">
        <v>0.12224938875305623</v>
      </c>
      <c r="N5" s="20">
        <v>0</v>
      </c>
      <c r="O5" s="20">
        <v>0.24449877750611246</v>
      </c>
      <c r="P5" s="21">
        <v>0.36674816625916873</v>
      </c>
      <c r="Q5" s="17">
        <v>0.85574572127139359</v>
      </c>
      <c r="R5" s="17">
        <v>0</v>
      </c>
      <c r="S5" s="132">
        <v>9.5555555555555554</v>
      </c>
    </row>
    <row r="6" spans="2:19" x14ac:dyDescent="0.35">
      <c r="B6" s="536"/>
      <c r="C6" s="537"/>
      <c r="D6" s="473" t="s">
        <v>26</v>
      </c>
      <c r="E6" s="17">
        <v>82</v>
      </c>
      <c r="F6" s="18">
        <v>0</v>
      </c>
      <c r="G6" s="18">
        <v>2</v>
      </c>
      <c r="H6" s="18">
        <v>0</v>
      </c>
      <c r="I6" s="18">
        <v>0</v>
      </c>
      <c r="J6" s="19">
        <v>2</v>
      </c>
      <c r="K6" s="18">
        <v>117</v>
      </c>
      <c r="L6" s="18">
        <v>0</v>
      </c>
      <c r="M6" s="20">
        <v>2.4390243902439024</v>
      </c>
      <c r="N6" s="20">
        <v>0</v>
      </c>
      <c r="O6" s="20">
        <v>0</v>
      </c>
      <c r="P6" s="21">
        <v>2.4390243902439024</v>
      </c>
      <c r="Q6" s="17">
        <v>142.6829268292683</v>
      </c>
      <c r="R6" s="17">
        <v>0</v>
      </c>
      <c r="S6" s="132">
        <v>2</v>
      </c>
    </row>
    <row r="7" spans="2:19" x14ac:dyDescent="0.35">
      <c r="B7" s="536"/>
      <c r="C7" s="537"/>
      <c r="D7" s="473" t="s">
        <v>27</v>
      </c>
      <c r="E7" s="17">
        <v>984.8</v>
      </c>
      <c r="F7" s="18">
        <v>0</v>
      </c>
      <c r="G7" s="18">
        <v>4</v>
      </c>
      <c r="H7" s="18">
        <v>1</v>
      </c>
      <c r="I7" s="18">
        <v>3</v>
      </c>
      <c r="J7" s="19">
        <v>8</v>
      </c>
      <c r="K7" s="18">
        <v>17</v>
      </c>
      <c r="L7" s="18">
        <v>8</v>
      </c>
      <c r="M7" s="20">
        <v>0.40617384240454918</v>
      </c>
      <c r="N7" s="20">
        <v>0.10154346060113729</v>
      </c>
      <c r="O7" s="20">
        <v>0.3046303818034119</v>
      </c>
      <c r="P7" s="21">
        <v>0.81234768480909836</v>
      </c>
      <c r="Q7" s="17">
        <v>1.7262388302193339</v>
      </c>
      <c r="R7" s="17">
        <v>0.81234768480909836</v>
      </c>
      <c r="S7" s="132">
        <v>3.7777777777777777</v>
      </c>
    </row>
    <row r="8" spans="2:19" x14ac:dyDescent="0.35">
      <c r="B8" s="536"/>
      <c r="C8" s="537"/>
      <c r="D8" s="473" t="s">
        <v>28</v>
      </c>
      <c r="E8" s="17">
        <v>1127</v>
      </c>
      <c r="F8" s="18">
        <v>0</v>
      </c>
      <c r="G8" s="18">
        <v>5</v>
      </c>
      <c r="H8" s="18">
        <v>2</v>
      </c>
      <c r="I8" s="18">
        <v>1</v>
      </c>
      <c r="J8" s="19">
        <v>8</v>
      </c>
      <c r="K8" s="18">
        <v>54</v>
      </c>
      <c r="L8" s="18">
        <v>9</v>
      </c>
      <c r="M8" s="20">
        <v>0.44365572315882873</v>
      </c>
      <c r="N8" s="20">
        <v>0.1774622892635315</v>
      </c>
      <c r="O8" s="20">
        <v>8.8731144631765749E-2</v>
      </c>
      <c r="P8" s="21">
        <v>0.70984915705412599</v>
      </c>
      <c r="Q8" s="17">
        <v>4.7914818101153509</v>
      </c>
      <c r="R8" s="17">
        <v>0.79858030168589167</v>
      </c>
      <c r="S8" s="132">
        <v>6.4545454545454541</v>
      </c>
    </row>
    <row r="9" spans="2:19" x14ac:dyDescent="0.35">
      <c r="B9" s="536"/>
      <c r="C9" s="537"/>
      <c r="D9" s="473" t="s">
        <v>29</v>
      </c>
      <c r="E9" s="17">
        <v>1138</v>
      </c>
      <c r="F9" s="18">
        <v>0</v>
      </c>
      <c r="G9" s="18">
        <v>5</v>
      </c>
      <c r="H9" s="18">
        <v>4</v>
      </c>
      <c r="I9" s="18">
        <v>3</v>
      </c>
      <c r="J9" s="19">
        <v>12</v>
      </c>
      <c r="K9" s="18">
        <v>22</v>
      </c>
      <c r="L9" s="18">
        <v>30</v>
      </c>
      <c r="M9" s="20">
        <v>0.43936731107205623</v>
      </c>
      <c r="N9" s="20">
        <v>0.35149384885764501</v>
      </c>
      <c r="O9" s="20">
        <v>0.26362038664323373</v>
      </c>
      <c r="P9" s="21">
        <v>1.0544815465729349</v>
      </c>
      <c r="Q9" s="17">
        <v>1.9332161687170473</v>
      </c>
      <c r="R9" s="17">
        <v>2.6362038664323375</v>
      </c>
      <c r="S9" s="132">
        <v>15.5</v>
      </c>
    </row>
    <row r="10" spans="2:19" x14ac:dyDescent="0.35">
      <c r="B10" s="536"/>
      <c r="C10" s="537"/>
      <c r="D10" s="473" t="s">
        <v>62</v>
      </c>
      <c r="E10" s="17">
        <v>25</v>
      </c>
      <c r="F10" s="18">
        <v>0</v>
      </c>
      <c r="G10" s="18">
        <v>3</v>
      </c>
      <c r="H10" s="18">
        <v>1</v>
      </c>
      <c r="I10" s="18">
        <v>1</v>
      </c>
      <c r="J10" s="19">
        <v>5</v>
      </c>
      <c r="K10" s="18">
        <v>6</v>
      </c>
      <c r="L10" s="18">
        <v>28</v>
      </c>
      <c r="M10" s="20">
        <v>12</v>
      </c>
      <c r="N10" s="20">
        <v>4</v>
      </c>
      <c r="O10" s="20">
        <v>4</v>
      </c>
      <c r="P10" s="21">
        <v>20</v>
      </c>
      <c r="Q10" s="17">
        <v>24</v>
      </c>
      <c r="R10" s="17">
        <v>112.00000000000001</v>
      </c>
      <c r="S10" s="132">
        <v>0</v>
      </c>
    </row>
    <row r="11" spans="2:19" x14ac:dyDescent="0.35">
      <c r="B11" s="536"/>
      <c r="C11" s="537"/>
      <c r="D11" s="473" t="s">
        <v>184</v>
      </c>
      <c r="E11" s="17" t="s">
        <v>219</v>
      </c>
      <c r="F11" s="18">
        <v>0</v>
      </c>
      <c r="G11" s="18">
        <v>0</v>
      </c>
      <c r="H11" s="18">
        <v>0</v>
      </c>
      <c r="I11" s="18">
        <v>1</v>
      </c>
      <c r="J11" s="19">
        <v>1</v>
      </c>
      <c r="K11" s="18">
        <v>0</v>
      </c>
      <c r="L11" s="18">
        <v>0</v>
      </c>
      <c r="M11" s="20">
        <v>0</v>
      </c>
      <c r="N11" s="20">
        <v>0</v>
      </c>
      <c r="O11" s="20">
        <v>11.111111111111111</v>
      </c>
      <c r="P11" s="21">
        <v>11.111111111111111</v>
      </c>
      <c r="Q11" s="17">
        <v>0</v>
      </c>
      <c r="R11" s="17">
        <v>0</v>
      </c>
      <c r="S11" s="132">
        <v>0</v>
      </c>
    </row>
    <row r="12" spans="2:19" x14ac:dyDescent="0.35">
      <c r="B12" s="536"/>
      <c r="C12" s="537"/>
      <c r="D12" s="473" t="s">
        <v>186</v>
      </c>
      <c r="E12" s="17">
        <v>2</v>
      </c>
      <c r="F12" s="18">
        <v>0</v>
      </c>
      <c r="G12" s="18">
        <v>0</v>
      </c>
      <c r="H12" s="18">
        <v>0</v>
      </c>
      <c r="I12" s="18">
        <v>0</v>
      </c>
      <c r="J12" s="19">
        <v>0</v>
      </c>
      <c r="K12" s="18">
        <v>0</v>
      </c>
      <c r="L12" s="18">
        <v>0</v>
      </c>
      <c r="M12" s="20">
        <v>0</v>
      </c>
      <c r="N12" s="20">
        <v>0</v>
      </c>
      <c r="O12" s="20">
        <v>0</v>
      </c>
      <c r="P12" s="21">
        <v>0</v>
      </c>
      <c r="Q12" s="17">
        <v>0</v>
      </c>
      <c r="R12" s="17">
        <v>0</v>
      </c>
      <c r="S12" s="132">
        <v>0</v>
      </c>
    </row>
    <row r="13" spans="2:19" x14ac:dyDescent="0.35">
      <c r="B13" s="540" t="s">
        <v>20</v>
      </c>
      <c r="C13" s="541"/>
      <c r="D13" s="541"/>
      <c r="E13" s="48">
        <v>4911.1000000000004</v>
      </c>
      <c r="F13" s="49">
        <v>0</v>
      </c>
      <c r="G13" s="49">
        <v>28</v>
      </c>
      <c r="H13" s="49">
        <v>8</v>
      </c>
      <c r="I13" s="49">
        <v>15</v>
      </c>
      <c r="J13" s="313">
        <v>51</v>
      </c>
      <c r="K13" s="49">
        <v>284</v>
      </c>
      <c r="L13" s="49">
        <v>75</v>
      </c>
      <c r="M13" s="50">
        <v>0.57013703650913228</v>
      </c>
      <c r="N13" s="50">
        <v>0.16289629614546638</v>
      </c>
      <c r="O13" s="50">
        <v>0.30543055527274948</v>
      </c>
      <c r="P13" s="314">
        <v>1.0384638879273482</v>
      </c>
      <c r="Q13" s="48">
        <v>5.7828185131640559</v>
      </c>
      <c r="R13" s="48">
        <v>1.5271527763637474</v>
      </c>
      <c r="S13" s="301">
        <v>10.142857142857142</v>
      </c>
    </row>
    <row r="14" spans="2:19" ht="15" thickBot="1" x14ac:dyDescent="0.4">
      <c r="B14" s="542" t="s">
        <v>21</v>
      </c>
      <c r="C14" s="543"/>
      <c r="D14" s="543"/>
      <c r="E14" s="32">
        <v>13338.3</v>
      </c>
      <c r="F14" s="25">
        <v>0</v>
      </c>
      <c r="G14" s="25">
        <v>125</v>
      </c>
      <c r="H14" s="25">
        <v>65</v>
      </c>
      <c r="I14" s="25">
        <v>108</v>
      </c>
      <c r="J14" s="33">
        <v>298</v>
      </c>
      <c r="K14" s="32">
        <v>2030.5</v>
      </c>
      <c r="L14" s="25">
        <v>914</v>
      </c>
      <c r="M14" s="34">
        <v>0.93715091128554617</v>
      </c>
      <c r="N14" s="34">
        <v>0.48731847386848404</v>
      </c>
      <c r="O14" s="34">
        <v>0.80969838735071198</v>
      </c>
      <c r="P14" s="35">
        <v>2.2341677725047422</v>
      </c>
      <c r="Q14" s="32">
        <v>15.223079402922412</v>
      </c>
      <c r="R14" s="32">
        <v>6.8524474633199137</v>
      </c>
      <c r="S14" s="302">
        <v>16.244</v>
      </c>
    </row>
    <row r="15" spans="2:19" ht="15" thickBot="1" x14ac:dyDescent="0.4"/>
    <row r="16" spans="2:19" ht="45.75" customHeight="1" thickBot="1" x14ac:dyDescent="0.4">
      <c r="B16" s="544" t="s">
        <v>183</v>
      </c>
      <c r="C16" s="545"/>
      <c r="D16" s="310" t="s">
        <v>3</v>
      </c>
      <c r="E16" s="311" t="s">
        <v>4</v>
      </c>
      <c r="F16" s="311" t="s">
        <v>5</v>
      </c>
      <c r="G16" s="311" t="s">
        <v>6</v>
      </c>
      <c r="H16" s="311" t="s">
        <v>7</v>
      </c>
      <c r="I16" s="311" t="s">
        <v>8</v>
      </c>
      <c r="J16" s="312" t="s">
        <v>9</v>
      </c>
      <c r="K16" s="206" t="s">
        <v>10</v>
      </c>
      <c r="L16" s="206" t="s">
        <v>11</v>
      </c>
      <c r="M16" s="311" t="s">
        <v>12</v>
      </c>
      <c r="N16" s="311" t="s">
        <v>13</v>
      </c>
      <c r="O16" s="311" t="s">
        <v>14</v>
      </c>
      <c r="P16" s="312" t="s">
        <v>15</v>
      </c>
      <c r="Q16" s="311" t="s">
        <v>16</v>
      </c>
      <c r="R16" s="311" t="s">
        <v>17</v>
      </c>
      <c r="S16" s="417" t="s">
        <v>18</v>
      </c>
    </row>
    <row r="17" spans="2:19" x14ac:dyDescent="0.35">
      <c r="B17" s="534" t="s">
        <v>19</v>
      </c>
      <c r="C17" s="535"/>
      <c r="D17" s="414" t="s">
        <v>22</v>
      </c>
      <c r="E17" s="12">
        <v>706.26061500000003</v>
      </c>
      <c r="F17" s="13">
        <v>0</v>
      </c>
      <c r="G17" s="13">
        <v>5</v>
      </c>
      <c r="H17" s="13">
        <v>1</v>
      </c>
      <c r="I17" s="13">
        <v>2</v>
      </c>
      <c r="J17" s="14">
        <v>8</v>
      </c>
      <c r="K17" s="13">
        <v>43</v>
      </c>
      <c r="L17" s="13">
        <v>8</v>
      </c>
      <c r="M17" s="15">
        <v>0.70795396115922449</v>
      </c>
      <c r="N17" s="15">
        <v>0.1415907922318449</v>
      </c>
      <c r="O17" s="15">
        <v>0.28318158446368979</v>
      </c>
      <c r="P17" s="16">
        <v>1.1327263378547592</v>
      </c>
      <c r="Q17" s="12">
        <v>6.0884040659693301</v>
      </c>
      <c r="R17" s="12">
        <v>1.1327263378547592</v>
      </c>
      <c r="S17" s="124">
        <v>8.6</v>
      </c>
    </row>
    <row r="18" spans="2:19" x14ac:dyDescent="0.35">
      <c r="B18" s="536"/>
      <c r="C18" s="537"/>
      <c r="D18" s="415" t="s">
        <v>25</v>
      </c>
      <c r="E18" s="17">
        <v>806.34150000000011</v>
      </c>
      <c r="F18" s="18">
        <v>0</v>
      </c>
      <c r="G18" s="18">
        <v>9</v>
      </c>
      <c r="H18" s="18">
        <v>0</v>
      </c>
      <c r="I18" s="18">
        <v>11</v>
      </c>
      <c r="J18" s="19">
        <v>20</v>
      </c>
      <c r="K18" s="18">
        <v>86</v>
      </c>
      <c r="L18" s="18">
        <v>0</v>
      </c>
      <c r="M18" s="20">
        <v>1.1161523994486207</v>
      </c>
      <c r="N18" s="20">
        <v>0</v>
      </c>
      <c r="O18" s="20">
        <v>1.3641862659927584</v>
      </c>
      <c r="P18" s="21">
        <v>2.480338665441379</v>
      </c>
      <c r="Q18" s="17">
        <v>10.66545626139793</v>
      </c>
      <c r="R18" s="17">
        <v>0</v>
      </c>
      <c r="S18" s="132">
        <v>9.5555555555555554</v>
      </c>
    </row>
    <row r="19" spans="2:19" x14ac:dyDescent="0.35">
      <c r="B19" s="536"/>
      <c r="C19" s="537"/>
      <c r="D19" s="415" t="s">
        <v>26</v>
      </c>
      <c r="E19" s="17">
        <v>18</v>
      </c>
      <c r="F19" s="18">
        <v>0</v>
      </c>
      <c r="G19" s="18">
        <v>1</v>
      </c>
      <c r="H19" s="18">
        <v>1</v>
      </c>
      <c r="I19" s="18">
        <v>2</v>
      </c>
      <c r="J19" s="19">
        <v>4</v>
      </c>
      <c r="K19" s="18">
        <v>2</v>
      </c>
      <c r="L19" s="18">
        <v>0</v>
      </c>
      <c r="M19" s="20">
        <v>5.5555555555555554</v>
      </c>
      <c r="N19" s="20">
        <v>5.5555555555555554</v>
      </c>
      <c r="O19" s="20">
        <v>11.111111111111111</v>
      </c>
      <c r="P19" s="21">
        <v>22.222222222222221</v>
      </c>
      <c r="Q19" s="17">
        <v>11.111111111111111</v>
      </c>
      <c r="R19" s="17">
        <v>0</v>
      </c>
      <c r="S19" s="132">
        <v>2</v>
      </c>
    </row>
    <row r="20" spans="2:19" x14ac:dyDescent="0.35">
      <c r="B20" s="536"/>
      <c r="C20" s="537"/>
      <c r="D20" s="415" t="s">
        <v>27</v>
      </c>
      <c r="E20" s="17">
        <v>1262.723</v>
      </c>
      <c r="F20" s="18">
        <v>0</v>
      </c>
      <c r="G20" s="18">
        <v>9</v>
      </c>
      <c r="H20" s="18">
        <v>3</v>
      </c>
      <c r="I20" s="18">
        <v>4</v>
      </c>
      <c r="J20" s="19">
        <v>16</v>
      </c>
      <c r="K20" s="18">
        <v>34</v>
      </c>
      <c r="L20" s="18">
        <v>14</v>
      </c>
      <c r="M20" s="20">
        <v>0.71274539229902367</v>
      </c>
      <c r="N20" s="20">
        <v>0.23758179743300789</v>
      </c>
      <c r="O20" s="20">
        <v>0.31677572991067715</v>
      </c>
      <c r="P20" s="21">
        <v>1.2671029196427086</v>
      </c>
      <c r="Q20" s="17">
        <v>2.6925937042407559</v>
      </c>
      <c r="R20" s="17">
        <v>1.1087150546873701</v>
      </c>
      <c r="S20" s="132">
        <v>3.7777777777777777</v>
      </c>
    </row>
    <row r="21" spans="2:19" x14ac:dyDescent="0.35">
      <c r="B21" s="536"/>
      <c r="C21" s="537"/>
      <c r="D21" s="419" t="s">
        <v>28</v>
      </c>
      <c r="E21" s="17">
        <v>1561.0805</v>
      </c>
      <c r="F21" s="18">
        <v>0</v>
      </c>
      <c r="G21" s="18">
        <v>11</v>
      </c>
      <c r="H21" s="18">
        <v>4</v>
      </c>
      <c r="I21" s="18">
        <v>4</v>
      </c>
      <c r="J21" s="19">
        <v>19</v>
      </c>
      <c r="K21" s="18">
        <v>71</v>
      </c>
      <c r="L21" s="18">
        <v>87</v>
      </c>
      <c r="M21" s="20">
        <v>0.70464015148482095</v>
      </c>
      <c r="N21" s="20">
        <v>0.2562327823581167</v>
      </c>
      <c r="O21" s="20">
        <v>0.2562327823581167</v>
      </c>
      <c r="P21" s="21">
        <v>1.2171057162010543</v>
      </c>
      <c r="Q21" s="17">
        <v>4.548131886856571</v>
      </c>
      <c r="R21" s="17">
        <v>5.5730630162890389</v>
      </c>
      <c r="S21" s="132">
        <v>6.4545454545454541</v>
      </c>
    </row>
    <row r="22" spans="2:19" x14ac:dyDescent="0.35">
      <c r="B22" s="536"/>
      <c r="C22" s="537"/>
      <c r="D22" s="419" t="s">
        <v>29</v>
      </c>
      <c r="E22" s="17">
        <v>1555.4690000000001</v>
      </c>
      <c r="F22" s="18">
        <v>0</v>
      </c>
      <c r="G22" s="18">
        <v>4</v>
      </c>
      <c r="H22" s="18">
        <v>12</v>
      </c>
      <c r="I22" s="18">
        <v>5</v>
      </c>
      <c r="J22" s="19">
        <v>21</v>
      </c>
      <c r="K22" s="18">
        <v>62</v>
      </c>
      <c r="L22" s="18">
        <v>110</v>
      </c>
      <c r="M22" s="20">
        <v>0.25715716610231382</v>
      </c>
      <c r="N22" s="20">
        <v>0.77147149830694151</v>
      </c>
      <c r="O22" s="20">
        <v>0.32144645762789226</v>
      </c>
      <c r="P22" s="21">
        <v>1.3500751220371476</v>
      </c>
      <c r="Q22" s="17">
        <v>3.9859360745858643</v>
      </c>
      <c r="R22" s="17">
        <v>7.0718220678136312</v>
      </c>
      <c r="S22" s="132">
        <v>15.5</v>
      </c>
    </row>
    <row r="23" spans="2:19" x14ac:dyDescent="0.35">
      <c r="B23" s="536"/>
      <c r="C23" s="537"/>
      <c r="D23" s="415" t="s">
        <v>62</v>
      </c>
      <c r="E23" s="17">
        <v>27</v>
      </c>
      <c r="F23" s="18">
        <v>0</v>
      </c>
      <c r="G23" s="18">
        <v>0</v>
      </c>
      <c r="H23" s="18">
        <v>0</v>
      </c>
      <c r="I23" s="18">
        <v>0</v>
      </c>
      <c r="J23" s="19">
        <v>0</v>
      </c>
      <c r="K23" s="18">
        <v>0</v>
      </c>
      <c r="L23" s="18">
        <v>0</v>
      </c>
      <c r="M23" s="20">
        <v>0</v>
      </c>
      <c r="N23" s="20">
        <v>0</v>
      </c>
      <c r="O23" s="20">
        <v>0</v>
      </c>
      <c r="P23" s="21">
        <v>0</v>
      </c>
      <c r="Q23" s="17">
        <v>0</v>
      </c>
      <c r="R23" s="17">
        <v>0</v>
      </c>
      <c r="S23" s="132">
        <v>0</v>
      </c>
    </row>
    <row r="24" spans="2:19" x14ac:dyDescent="0.35">
      <c r="B24" s="536"/>
      <c r="C24" s="537"/>
      <c r="D24" s="415" t="s">
        <v>184</v>
      </c>
      <c r="E24" s="17" t="s">
        <v>185</v>
      </c>
      <c r="F24" s="18">
        <v>0</v>
      </c>
      <c r="G24" s="18">
        <v>0</v>
      </c>
      <c r="H24" s="18">
        <v>0</v>
      </c>
      <c r="I24" s="18">
        <v>0</v>
      </c>
      <c r="J24" s="19">
        <v>0</v>
      </c>
      <c r="K24" s="18">
        <v>0</v>
      </c>
      <c r="L24" s="18">
        <v>0</v>
      </c>
      <c r="M24" s="20">
        <v>0</v>
      </c>
      <c r="N24" s="20">
        <v>0</v>
      </c>
      <c r="O24" s="20">
        <v>0</v>
      </c>
      <c r="P24" s="21">
        <v>0</v>
      </c>
      <c r="Q24" s="17">
        <v>0</v>
      </c>
      <c r="R24" s="17">
        <v>0</v>
      </c>
      <c r="S24" s="132">
        <v>0</v>
      </c>
    </row>
    <row r="25" spans="2:19" x14ac:dyDescent="0.35">
      <c r="B25" s="536"/>
      <c r="C25" s="537"/>
      <c r="D25" s="415" t="s">
        <v>186</v>
      </c>
      <c r="E25" s="17">
        <v>2</v>
      </c>
      <c r="F25" s="18">
        <v>0</v>
      </c>
      <c r="G25" s="18">
        <v>0</v>
      </c>
      <c r="H25" s="18">
        <v>0</v>
      </c>
      <c r="I25" s="18">
        <v>0</v>
      </c>
      <c r="J25" s="19">
        <v>0</v>
      </c>
      <c r="K25" s="18">
        <v>0</v>
      </c>
      <c r="L25" s="18">
        <v>0</v>
      </c>
      <c r="M25" s="20">
        <v>0</v>
      </c>
      <c r="N25" s="20">
        <v>0</v>
      </c>
      <c r="O25" s="20">
        <v>0</v>
      </c>
      <c r="P25" s="21">
        <v>0</v>
      </c>
      <c r="Q25" s="17">
        <v>0</v>
      </c>
      <c r="R25" s="17">
        <v>0</v>
      </c>
      <c r="S25" s="132">
        <v>0</v>
      </c>
    </row>
    <row r="26" spans="2:19" ht="15" thickBot="1" x14ac:dyDescent="0.4">
      <c r="B26" s="538"/>
      <c r="C26" s="539"/>
      <c r="D26" s="416" t="s">
        <v>187</v>
      </c>
      <c r="E26" s="40">
        <v>2</v>
      </c>
      <c r="F26" s="41">
        <v>0</v>
      </c>
      <c r="G26" s="41">
        <v>0</v>
      </c>
      <c r="H26" s="41">
        <v>0</v>
      </c>
      <c r="I26" s="41">
        <v>0</v>
      </c>
      <c r="J26" s="256">
        <v>0</v>
      </c>
      <c r="K26" s="41">
        <v>0</v>
      </c>
      <c r="L26" s="41">
        <v>0</v>
      </c>
      <c r="M26" s="42">
        <v>0</v>
      </c>
      <c r="N26" s="42">
        <v>0</v>
      </c>
      <c r="O26" s="42">
        <v>0</v>
      </c>
      <c r="P26" s="257">
        <v>0</v>
      </c>
      <c r="Q26" s="40">
        <v>0</v>
      </c>
      <c r="R26" s="40">
        <v>0</v>
      </c>
      <c r="S26" s="270">
        <v>0</v>
      </c>
    </row>
    <row r="27" spans="2:19" x14ac:dyDescent="0.35">
      <c r="B27" s="540" t="s">
        <v>20</v>
      </c>
      <c r="C27" s="541"/>
      <c r="D27" s="541"/>
      <c r="E27" s="48">
        <v>5948.8746150000006</v>
      </c>
      <c r="F27" s="49">
        <v>0</v>
      </c>
      <c r="G27" s="49">
        <v>39</v>
      </c>
      <c r="H27" s="49">
        <v>21</v>
      </c>
      <c r="I27" s="49">
        <v>28</v>
      </c>
      <c r="J27" s="313">
        <v>88</v>
      </c>
      <c r="K27" s="49">
        <v>298</v>
      </c>
      <c r="L27" s="49">
        <v>219</v>
      </c>
      <c r="M27" s="50">
        <v>0.65558618266490398</v>
      </c>
      <c r="N27" s="50">
        <v>0.35300794451187101</v>
      </c>
      <c r="O27" s="50">
        <v>0.35300794451187101</v>
      </c>
      <c r="P27" s="314">
        <v>1.4792713865259399</v>
      </c>
      <c r="Q27" s="48">
        <v>7.6410256410256396</v>
      </c>
      <c r="R27" s="48">
        <v>3.6813685641952301</v>
      </c>
      <c r="S27" s="301">
        <v>7.6410256410256414</v>
      </c>
    </row>
    <row r="28" spans="2:19" ht="15" thickBot="1" x14ac:dyDescent="0.4">
      <c r="B28" s="542" t="s">
        <v>21</v>
      </c>
      <c r="C28" s="543"/>
      <c r="D28" s="543"/>
      <c r="E28" s="32">
        <v>13365.024615000002</v>
      </c>
      <c r="F28" s="25">
        <v>0</v>
      </c>
      <c r="G28" s="25">
        <v>136</v>
      </c>
      <c r="H28" s="25">
        <v>60</v>
      </c>
      <c r="I28" s="25">
        <v>164</v>
      </c>
      <c r="J28" s="33">
        <v>360</v>
      </c>
      <c r="K28" s="32">
        <v>2030.5</v>
      </c>
      <c r="L28" s="25">
        <v>914</v>
      </c>
      <c r="M28" s="34">
        <v>1.0175813656741199</v>
      </c>
      <c r="N28" s="34">
        <v>0.44893295544446699</v>
      </c>
      <c r="O28" s="34">
        <v>1.2270834115482101</v>
      </c>
      <c r="P28" s="35">
        <v>2.6935977326668001</v>
      </c>
      <c r="Q28" s="32">
        <v>15.1926394338332</v>
      </c>
      <c r="R28" s="32">
        <v>6.8387453546040504</v>
      </c>
      <c r="S28" s="302">
        <v>14.930147058823529</v>
      </c>
    </row>
    <row r="29" spans="2:19" ht="15" thickBot="1" x14ac:dyDescent="0.4"/>
    <row r="30" spans="2:19" ht="45.75" customHeight="1" thickBot="1" x14ac:dyDescent="0.4">
      <c r="B30" s="544" t="s">
        <v>156</v>
      </c>
      <c r="C30" s="545"/>
      <c r="D30" s="310" t="s">
        <v>3</v>
      </c>
      <c r="E30" s="311" t="s">
        <v>4</v>
      </c>
      <c r="F30" s="311" t="s">
        <v>5</v>
      </c>
      <c r="G30" s="311" t="s">
        <v>6</v>
      </c>
      <c r="H30" s="311" t="s">
        <v>7</v>
      </c>
      <c r="I30" s="311" t="s">
        <v>8</v>
      </c>
      <c r="J30" s="312" t="s">
        <v>9</v>
      </c>
      <c r="K30" s="206" t="s">
        <v>10</v>
      </c>
      <c r="L30" s="206" t="s">
        <v>11</v>
      </c>
      <c r="M30" s="311" t="s">
        <v>12</v>
      </c>
      <c r="N30" s="311" t="s">
        <v>13</v>
      </c>
      <c r="O30" s="311" t="s">
        <v>14</v>
      </c>
      <c r="P30" s="312" t="s">
        <v>15</v>
      </c>
      <c r="Q30" s="311" t="s">
        <v>16</v>
      </c>
      <c r="R30" s="311" t="s">
        <v>17</v>
      </c>
      <c r="S30" s="297" t="s">
        <v>18</v>
      </c>
    </row>
    <row r="31" spans="2:19" x14ac:dyDescent="0.35">
      <c r="B31" s="534" t="s">
        <v>19</v>
      </c>
      <c r="C31" s="535"/>
      <c r="D31" s="295" t="s">
        <v>22</v>
      </c>
      <c r="E31" s="12">
        <v>962.33699999999999</v>
      </c>
      <c r="F31" s="13">
        <v>0</v>
      </c>
      <c r="G31" s="13">
        <v>1</v>
      </c>
      <c r="H31" s="13">
        <v>1</v>
      </c>
      <c r="I31" s="13">
        <v>4</v>
      </c>
      <c r="J31" s="14">
        <v>6</v>
      </c>
      <c r="K31" s="13">
        <v>53</v>
      </c>
      <c r="L31" s="13">
        <v>10</v>
      </c>
      <c r="M31" s="15">
        <v>0.10391370174897152</v>
      </c>
      <c r="N31" s="15">
        <v>0.10391370174897152</v>
      </c>
      <c r="O31" s="15">
        <v>0.41565480699588608</v>
      </c>
      <c r="P31" s="16">
        <v>0.62348221049382913</v>
      </c>
      <c r="Q31" s="12">
        <v>5.5074261926954904</v>
      </c>
      <c r="R31" s="12">
        <v>1.0391370174897152</v>
      </c>
      <c r="S31" s="124">
        <v>53</v>
      </c>
    </row>
    <row r="32" spans="2:19" x14ac:dyDescent="0.35">
      <c r="B32" s="536"/>
      <c r="C32" s="537"/>
      <c r="D32" s="296" t="s">
        <v>23</v>
      </c>
      <c r="E32" s="17">
        <v>74</v>
      </c>
      <c r="F32" s="18">
        <v>0</v>
      </c>
      <c r="G32" s="18">
        <v>0</v>
      </c>
      <c r="H32" s="18">
        <v>0</v>
      </c>
      <c r="I32" s="18">
        <v>0</v>
      </c>
      <c r="J32" s="19">
        <v>0</v>
      </c>
      <c r="K32" s="18">
        <v>0</v>
      </c>
      <c r="L32" s="18">
        <v>0</v>
      </c>
      <c r="M32" s="20">
        <v>0</v>
      </c>
      <c r="N32" s="20">
        <v>0</v>
      </c>
      <c r="O32" s="20">
        <v>0</v>
      </c>
      <c r="P32" s="21">
        <v>0</v>
      </c>
      <c r="Q32" s="17">
        <v>0</v>
      </c>
      <c r="R32" s="17">
        <v>0</v>
      </c>
      <c r="S32" s="132">
        <v>0</v>
      </c>
    </row>
    <row r="33" spans="1:19" x14ac:dyDescent="0.35">
      <c r="B33" s="536"/>
      <c r="C33" s="537"/>
      <c r="D33" s="296" t="s">
        <v>25</v>
      </c>
      <c r="E33" s="17">
        <v>801.15899999999999</v>
      </c>
      <c r="F33" s="18">
        <v>0</v>
      </c>
      <c r="G33" s="18">
        <v>9</v>
      </c>
      <c r="H33" s="18">
        <v>0</v>
      </c>
      <c r="I33" s="18">
        <v>18</v>
      </c>
      <c r="J33" s="19">
        <v>27</v>
      </c>
      <c r="K33" s="18">
        <v>110</v>
      </c>
      <c r="L33" s="18">
        <v>0</v>
      </c>
      <c r="M33" s="20">
        <v>1.1233725140702409</v>
      </c>
      <c r="N33" s="20">
        <v>0</v>
      </c>
      <c r="O33" s="20">
        <v>2.2467450281404817</v>
      </c>
      <c r="P33" s="21">
        <v>3.3701175422107221</v>
      </c>
      <c r="Q33" s="17">
        <v>13.730108505302944</v>
      </c>
      <c r="R33" s="17">
        <v>0</v>
      </c>
      <c r="S33" s="132">
        <v>12.222222222222221</v>
      </c>
    </row>
    <row r="34" spans="1:19" x14ac:dyDescent="0.35">
      <c r="B34" s="536"/>
      <c r="C34" s="537"/>
      <c r="D34" s="296" t="s">
        <v>26</v>
      </c>
      <c r="E34" s="17" t="s">
        <v>61</v>
      </c>
      <c r="F34" s="18">
        <v>0</v>
      </c>
      <c r="G34" s="18">
        <v>0</v>
      </c>
      <c r="H34" s="18">
        <v>0</v>
      </c>
      <c r="I34" s="18">
        <v>0</v>
      </c>
      <c r="J34" s="19">
        <v>0</v>
      </c>
      <c r="K34" s="18">
        <v>0</v>
      </c>
      <c r="L34" s="18">
        <v>0</v>
      </c>
      <c r="M34" s="20">
        <v>0</v>
      </c>
      <c r="N34" s="20">
        <v>0</v>
      </c>
      <c r="O34" s="20">
        <v>0</v>
      </c>
      <c r="P34" s="21">
        <v>0</v>
      </c>
      <c r="Q34" s="17">
        <v>0</v>
      </c>
      <c r="R34" s="17">
        <v>0</v>
      </c>
      <c r="S34" s="132">
        <v>0</v>
      </c>
    </row>
    <row r="35" spans="1:19" x14ac:dyDescent="0.35">
      <c r="B35" s="536"/>
      <c r="C35" s="537"/>
      <c r="D35" s="296" t="s">
        <v>27</v>
      </c>
      <c r="E35" s="17">
        <v>1236.4735000000001</v>
      </c>
      <c r="F35" s="18">
        <v>0</v>
      </c>
      <c r="G35" s="18">
        <v>10</v>
      </c>
      <c r="H35" s="18">
        <v>1</v>
      </c>
      <c r="I35" s="18">
        <v>11</v>
      </c>
      <c r="J35" s="19">
        <v>22</v>
      </c>
      <c r="K35" s="18">
        <v>89</v>
      </c>
      <c r="L35" s="18">
        <v>17</v>
      </c>
      <c r="M35" s="20">
        <v>0.80875166350107786</v>
      </c>
      <c r="N35" s="20">
        <v>8.0875166350107788E-2</v>
      </c>
      <c r="O35" s="20">
        <v>0.88962682985118557</v>
      </c>
      <c r="P35" s="21">
        <v>1.7792536597023711</v>
      </c>
      <c r="Q35" s="17">
        <v>7.1978898051595923</v>
      </c>
      <c r="R35" s="17">
        <v>1.3748778279518323</v>
      </c>
      <c r="S35" s="132">
        <v>8.9</v>
      </c>
    </row>
    <row r="36" spans="1:19" x14ac:dyDescent="0.35">
      <c r="B36" s="536"/>
      <c r="C36" s="537"/>
      <c r="D36" s="296" t="s">
        <v>28</v>
      </c>
      <c r="E36" s="17">
        <v>1855.1605</v>
      </c>
      <c r="F36" s="18">
        <v>0</v>
      </c>
      <c r="G36" s="18">
        <v>7</v>
      </c>
      <c r="H36" s="18">
        <v>3</v>
      </c>
      <c r="I36" s="18">
        <v>3</v>
      </c>
      <c r="J36" s="19">
        <v>13</v>
      </c>
      <c r="K36" s="18">
        <v>63</v>
      </c>
      <c r="L36" s="18">
        <v>17</v>
      </c>
      <c r="M36" s="20">
        <v>0.37732584323566615</v>
      </c>
      <c r="N36" s="20">
        <v>0.16171107567242834</v>
      </c>
      <c r="O36" s="20">
        <v>0.16171107567242834</v>
      </c>
      <c r="P36" s="21">
        <v>0.70074799458052284</v>
      </c>
      <c r="Q36" s="17">
        <v>3.3959325891209953</v>
      </c>
      <c r="R36" s="17">
        <v>0.91636276214376067</v>
      </c>
      <c r="S36" s="132">
        <v>9</v>
      </c>
    </row>
    <row r="37" spans="1:19" x14ac:dyDescent="0.35">
      <c r="B37" s="536"/>
      <c r="C37" s="537"/>
      <c r="D37" s="296" t="s">
        <v>29</v>
      </c>
      <c r="E37" s="17">
        <v>1275.5875000000001</v>
      </c>
      <c r="F37" s="18">
        <v>0</v>
      </c>
      <c r="G37" s="18">
        <v>2</v>
      </c>
      <c r="H37" s="18">
        <v>3</v>
      </c>
      <c r="I37" s="18">
        <v>5</v>
      </c>
      <c r="J37" s="19">
        <v>10</v>
      </c>
      <c r="K37" s="18">
        <v>1</v>
      </c>
      <c r="L37" s="18">
        <v>93</v>
      </c>
      <c r="M37" s="20">
        <v>0.15679049849579113</v>
      </c>
      <c r="N37" s="20">
        <v>0.23518574774368672</v>
      </c>
      <c r="O37" s="20">
        <v>0.39197624623947785</v>
      </c>
      <c r="P37" s="21">
        <v>0.78395249247895571</v>
      </c>
      <c r="Q37" s="17">
        <v>7.8395249247895565E-2</v>
      </c>
      <c r="R37" s="17">
        <v>7.2907581800542882</v>
      </c>
      <c r="S37" s="132">
        <v>0.5</v>
      </c>
    </row>
    <row r="38" spans="1:19" ht="15" thickBot="1" x14ac:dyDescent="0.4">
      <c r="B38" s="538"/>
      <c r="C38" s="539"/>
      <c r="D38" s="300" t="s">
        <v>62</v>
      </c>
      <c r="E38" s="40">
        <v>91.285000000000011</v>
      </c>
      <c r="F38" s="41">
        <v>0</v>
      </c>
      <c r="G38" s="41">
        <v>3</v>
      </c>
      <c r="H38" s="41">
        <v>0</v>
      </c>
      <c r="I38" s="41">
        <v>16</v>
      </c>
      <c r="J38" s="256">
        <v>19</v>
      </c>
      <c r="K38" s="41">
        <v>1</v>
      </c>
      <c r="L38" s="41">
        <v>0</v>
      </c>
      <c r="M38" s="42">
        <v>3.2864106917894502</v>
      </c>
      <c r="N38" s="42">
        <v>0</v>
      </c>
      <c r="O38" s="42">
        <v>17.527523689543735</v>
      </c>
      <c r="P38" s="257">
        <v>20.813934381333183</v>
      </c>
      <c r="Q38" s="40">
        <v>1.0954702305964834</v>
      </c>
      <c r="R38" s="40">
        <v>0</v>
      </c>
      <c r="S38" s="270">
        <v>0.33333333333333331</v>
      </c>
    </row>
    <row r="39" spans="1:19" x14ac:dyDescent="0.35">
      <c r="B39" s="540" t="s">
        <v>20</v>
      </c>
      <c r="C39" s="541"/>
      <c r="D39" s="541"/>
      <c r="E39" s="48">
        <v>6310.5025000000005</v>
      </c>
      <c r="F39" s="49">
        <v>0</v>
      </c>
      <c r="G39" s="49">
        <v>32</v>
      </c>
      <c r="H39" s="49">
        <v>8</v>
      </c>
      <c r="I39" s="49">
        <v>57</v>
      </c>
      <c r="J39" s="313">
        <v>97</v>
      </c>
      <c r="K39" s="49">
        <v>0</v>
      </c>
      <c r="L39" s="49">
        <v>0</v>
      </c>
      <c r="M39" s="50">
        <v>0.50709115478521705</v>
      </c>
      <c r="N39" s="50">
        <v>0.12677278869630401</v>
      </c>
      <c r="O39" s="50">
        <v>0.12677278869630401</v>
      </c>
      <c r="P39" s="314">
        <v>1.53712006294269</v>
      </c>
      <c r="Q39" s="48">
        <v>0</v>
      </c>
      <c r="R39" s="48">
        <v>0</v>
      </c>
      <c r="S39" s="301">
        <v>0</v>
      </c>
    </row>
    <row r="40" spans="1:19" ht="15" thickBot="1" x14ac:dyDescent="0.4">
      <c r="B40" s="542" t="s">
        <v>21</v>
      </c>
      <c r="C40" s="543"/>
      <c r="D40" s="543"/>
      <c r="E40" s="32">
        <v>13297.742849999999</v>
      </c>
      <c r="F40" s="25">
        <v>0</v>
      </c>
      <c r="G40" s="25">
        <v>125</v>
      </c>
      <c r="H40" s="25">
        <v>25</v>
      </c>
      <c r="I40" s="25">
        <v>148</v>
      </c>
      <c r="J40" s="33">
        <v>298</v>
      </c>
      <c r="K40" s="32">
        <v>2103</v>
      </c>
      <c r="L40" s="25">
        <v>703</v>
      </c>
      <c r="M40" s="34">
        <v>0.94000915350833403</v>
      </c>
      <c r="N40" s="34">
        <v>0.18800183070166701</v>
      </c>
      <c r="O40" s="34">
        <v>1.1129708377538701</v>
      </c>
      <c r="P40" s="35">
        <v>2.24098182196387</v>
      </c>
      <c r="Q40" s="32">
        <v>15.8147139986242</v>
      </c>
      <c r="R40" s="32">
        <v>5.2866114793308698</v>
      </c>
      <c r="S40" s="302">
        <v>16.824000000000002</v>
      </c>
    </row>
    <row r="41" spans="1:19" ht="15" thickBot="1" x14ac:dyDescent="0.4"/>
    <row r="42" spans="1:19" ht="44" thickBot="1" x14ac:dyDescent="0.4">
      <c r="B42" s="524" t="s">
        <v>119</v>
      </c>
      <c r="C42" s="525"/>
      <c r="D42" s="205" t="s">
        <v>3</v>
      </c>
      <c r="E42" s="206" t="s">
        <v>4</v>
      </c>
      <c r="F42" s="206" t="s">
        <v>5</v>
      </c>
      <c r="G42" s="206" t="s">
        <v>6</v>
      </c>
      <c r="H42" s="206" t="s">
        <v>7</v>
      </c>
      <c r="I42" s="206" t="s">
        <v>8</v>
      </c>
      <c r="J42" s="207" t="s">
        <v>9</v>
      </c>
      <c r="K42" s="206" t="s">
        <v>10</v>
      </c>
      <c r="L42" s="206" t="s">
        <v>11</v>
      </c>
      <c r="M42" s="206" t="s">
        <v>12</v>
      </c>
      <c r="N42" s="206" t="s">
        <v>13</v>
      </c>
      <c r="O42" s="206" t="s">
        <v>14</v>
      </c>
      <c r="P42" s="207" t="s">
        <v>15</v>
      </c>
      <c r="Q42" s="206" t="s">
        <v>16</v>
      </c>
      <c r="R42" s="206" t="s">
        <v>17</v>
      </c>
      <c r="S42" s="208" t="s">
        <v>18</v>
      </c>
    </row>
    <row r="43" spans="1:19" x14ac:dyDescent="0.35">
      <c r="A43" s="209"/>
      <c r="B43" s="526" t="s">
        <v>19</v>
      </c>
      <c r="C43" s="527"/>
      <c r="D43" s="252" t="s">
        <v>22</v>
      </c>
      <c r="E43" s="249">
        <v>740.58999999999992</v>
      </c>
      <c r="F43" s="239">
        <v>0</v>
      </c>
      <c r="G43" s="239">
        <v>6</v>
      </c>
      <c r="H43" s="239">
        <v>2</v>
      </c>
      <c r="I43" s="239">
        <v>7</v>
      </c>
      <c r="J43" s="14">
        <v>15</v>
      </c>
      <c r="K43" s="239">
        <v>99</v>
      </c>
      <c r="L43" s="239">
        <v>309</v>
      </c>
      <c r="M43" s="240">
        <v>0.81016486855075021</v>
      </c>
      <c r="N43" s="240">
        <v>0.27005495618358338</v>
      </c>
      <c r="O43" s="240">
        <v>0.94519234664254181</v>
      </c>
      <c r="P43" s="16">
        <v>2.0254121713768756</v>
      </c>
      <c r="Q43" s="249">
        <v>13.367720331087376</v>
      </c>
      <c r="R43" s="249">
        <v>41.723490730363636</v>
      </c>
      <c r="S43" s="303">
        <v>16.5</v>
      </c>
    </row>
    <row r="44" spans="1:19" x14ac:dyDescent="0.35">
      <c r="A44" s="209"/>
      <c r="B44" s="528"/>
      <c r="C44" s="529"/>
      <c r="D44" s="253" t="s">
        <v>23</v>
      </c>
      <c r="E44" s="191">
        <v>7</v>
      </c>
      <c r="F44" s="190">
        <v>0</v>
      </c>
      <c r="G44" s="190">
        <v>0</v>
      </c>
      <c r="H44" s="190">
        <v>0</v>
      </c>
      <c r="I44" s="190">
        <v>0</v>
      </c>
      <c r="J44" s="19">
        <v>0</v>
      </c>
      <c r="K44" s="190">
        <v>0</v>
      </c>
      <c r="L44" s="190">
        <v>0</v>
      </c>
      <c r="M44" s="195">
        <v>0</v>
      </c>
      <c r="N44" s="195">
        <v>0</v>
      </c>
      <c r="O44" s="195">
        <v>0</v>
      </c>
      <c r="P44" s="21">
        <v>0</v>
      </c>
      <c r="Q44" s="191">
        <v>0</v>
      </c>
      <c r="R44" s="191">
        <v>0</v>
      </c>
      <c r="S44" s="304">
        <v>0</v>
      </c>
    </row>
    <row r="45" spans="1:19" x14ac:dyDescent="0.35">
      <c r="A45" s="209"/>
      <c r="B45" s="528"/>
      <c r="C45" s="529"/>
      <c r="D45" s="253" t="s">
        <v>24</v>
      </c>
      <c r="E45" s="191" t="s">
        <v>124</v>
      </c>
      <c r="F45" s="190">
        <v>0</v>
      </c>
      <c r="G45" s="190">
        <v>0</v>
      </c>
      <c r="H45" s="190">
        <v>0</v>
      </c>
      <c r="I45" s="190">
        <v>2</v>
      </c>
      <c r="J45" s="19">
        <v>2</v>
      </c>
      <c r="K45" s="190">
        <v>0</v>
      </c>
      <c r="L45" s="190">
        <v>0</v>
      </c>
      <c r="M45" s="195">
        <v>0</v>
      </c>
      <c r="N45" s="195">
        <v>0</v>
      </c>
      <c r="O45" s="195">
        <v>200</v>
      </c>
      <c r="P45" s="21">
        <v>200</v>
      </c>
      <c r="Q45" s="191">
        <v>0</v>
      </c>
      <c r="R45" s="191">
        <v>0</v>
      </c>
      <c r="S45" s="304">
        <v>0</v>
      </c>
    </row>
    <row r="46" spans="1:19" x14ac:dyDescent="0.35">
      <c r="A46" s="209"/>
      <c r="B46" s="528"/>
      <c r="C46" s="529"/>
      <c r="D46" s="253" t="s">
        <v>25</v>
      </c>
      <c r="E46" s="191">
        <v>829.51099999999997</v>
      </c>
      <c r="F46" s="190">
        <v>0</v>
      </c>
      <c r="G46" s="190">
        <v>2</v>
      </c>
      <c r="H46" s="190">
        <v>0</v>
      </c>
      <c r="I46" s="190">
        <v>13</v>
      </c>
      <c r="J46" s="19">
        <v>15</v>
      </c>
      <c r="K46" s="190">
        <v>28</v>
      </c>
      <c r="L46" s="190">
        <v>0</v>
      </c>
      <c r="M46" s="195">
        <v>0.24110590456304981</v>
      </c>
      <c r="N46" s="195">
        <v>0</v>
      </c>
      <c r="O46" s="195">
        <v>1.5671883796598238</v>
      </c>
      <c r="P46" s="21">
        <v>1.8082942842228735</v>
      </c>
      <c r="Q46" s="191">
        <v>3.3754826638826971</v>
      </c>
      <c r="R46" s="191">
        <v>0</v>
      </c>
      <c r="S46" s="304">
        <v>14</v>
      </c>
    </row>
    <row r="47" spans="1:19" x14ac:dyDescent="0.35">
      <c r="A47" s="209"/>
      <c r="B47" s="528"/>
      <c r="C47" s="529"/>
      <c r="D47" s="253" t="s">
        <v>26</v>
      </c>
      <c r="E47" s="191" t="s">
        <v>125</v>
      </c>
      <c r="F47" s="190">
        <v>0</v>
      </c>
      <c r="G47" s="190">
        <v>0</v>
      </c>
      <c r="H47" s="190">
        <v>0</v>
      </c>
      <c r="I47" s="190">
        <v>0</v>
      </c>
      <c r="J47" s="19">
        <v>0</v>
      </c>
      <c r="K47" s="190">
        <v>0</v>
      </c>
      <c r="L47" s="190">
        <v>0</v>
      </c>
      <c r="M47" s="195">
        <v>0</v>
      </c>
      <c r="N47" s="195">
        <v>0</v>
      </c>
      <c r="O47" s="195">
        <v>0</v>
      </c>
      <c r="P47" s="21">
        <v>0</v>
      </c>
      <c r="Q47" s="191">
        <v>0</v>
      </c>
      <c r="R47" s="191">
        <v>0</v>
      </c>
      <c r="S47" s="304">
        <v>0</v>
      </c>
    </row>
    <row r="48" spans="1:19" x14ac:dyDescent="0.35">
      <c r="A48" s="209"/>
      <c r="B48" s="528"/>
      <c r="C48" s="529"/>
      <c r="D48" s="253" t="s">
        <v>27</v>
      </c>
      <c r="E48" s="191">
        <v>1124.963</v>
      </c>
      <c r="F48" s="190">
        <v>0</v>
      </c>
      <c r="G48" s="190">
        <v>5</v>
      </c>
      <c r="H48" s="190">
        <v>2</v>
      </c>
      <c r="I48" s="190">
        <v>6</v>
      </c>
      <c r="J48" s="19">
        <v>13</v>
      </c>
      <c r="K48" s="190">
        <v>134</v>
      </c>
      <c r="L48" s="190">
        <v>21</v>
      </c>
      <c r="M48" s="195">
        <v>0.4444590622091571</v>
      </c>
      <c r="N48" s="195">
        <v>0.17778362488366284</v>
      </c>
      <c r="O48" s="195">
        <v>0.53335087465098852</v>
      </c>
      <c r="P48" s="21">
        <v>1.1555935617438085</v>
      </c>
      <c r="Q48" s="191">
        <v>11.91150286720541</v>
      </c>
      <c r="R48" s="191">
        <v>1.8667280612784598</v>
      </c>
      <c r="S48" s="304">
        <v>26.8</v>
      </c>
    </row>
    <row r="49" spans="1:19" x14ac:dyDescent="0.35">
      <c r="A49" s="209"/>
      <c r="B49" s="528"/>
      <c r="C49" s="529"/>
      <c r="D49" s="253" t="s">
        <v>28</v>
      </c>
      <c r="E49" s="191">
        <v>1984.95</v>
      </c>
      <c r="F49" s="190">
        <v>0</v>
      </c>
      <c r="G49" s="190">
        <v>6</v>
      </c>
      <c r="H49" s="190">
        <v>9</v>
      </c>
      <c r="I49" s="190">
        <v>9</v>
      </c>
      <c r="J49" s="19">
        <v>24</v>
      </c>
      <c r="K49" s="190">
        <v>59</v>
      </c>
      <c r="L49" s="190">
        <v>99</v>
      </c>
      <c r="M49" s="195">
        <v>0.30227461648908033</v>
      </c>
      <c r="N49" s="195">
        <v>0.45341192473362046</v>
      </c>
      <c r="O49" s="195">
        <v>0.45341192473362046</v>
      </c>
      <c r="P49" s="21">
        <v>1.2090984659563213</v>
      </c>
      <c r="Q49" s="191">
        <v>2.9723670621426233</v>
      </c>
      <c r="R49" s="191">
        <v>4.9875311720698257</v>
      </c>
      <c r="S49" s="304">
        <v>9.8333333333333339</v>
      </c>
    </row>
    <row r="50" spans="1:19" ht="15" thickBot="1" x14ac:dyDescent="0.4">
      <c r="A50" s="209"/>
      <c r="B50" s="528"/>
      <c r="C50" s="529"/>
      <c r="D50" s="253" t="s">
        <v>29</v>
      </c>
      <c r="E50" s="191">
        <v>1072.5255</v>
      </c>
      <c r="F50" s="190">
        <v>0</v>
      </c>
      <c r="G50" s="190">
        <v>6</v>
      </c>
      <c r="H50" s="190">
        <v>3</v>
      </c>
      <c r="I50" s="190">
        <v>5</v>
      </c>
      <c r="J50" s="19">
        <v>14</v>
      </c>
      <c r="K50" s="190">
        <v>112</v>
      </c>
      <c r="L50" s="190">
        <v>131</v>
      </c>
      <c r="M50" s="195">
        <v>0.55942725837287788</v>
      </c>
      <c r="N50" s="195">
        <v>0.27971362918643894</v>
      </c>
      <c r="O50" s="195">
        <v>0.46618938197739823</v>
      </c>
      <c r="P50" s="21">
        <v>1.305330269536715</v>
      </c>
      <c r="Q50" s="191">
        <v>10.44264215629372</v>
      </c>
      <c r="R50" s="191">
        <v>12.214161807807834</v>
      </c>
      <c r="S50" s="304">
        <v>18.666666666666668</v>
      </c>
    </row>
    <row r="51" spans="1:19" x14ac:dyDescent="0.35">
      <c r="A51" s="209"/>
      <c r="B51" s="530" t="s">
        <v>20</v>
      </c>
      <c r="C51" s="531"/>
      <c r="D51" s="531"/>
      <c r="E51" s="251">
        <v>5772.5395000000008</v>
      </c>
      <c r="F51" s="247">
        <v>0</v>
      </c>
      <c r="G51" s="247">
        <v>25</v>
      </c>
      <c r="H51" s="247">
        <v>16</v>
      </c>
      <c r="I51" s="247">
        <v>42</v>
      </c>
      <c r="J51" s="63">
        <v>83</v>
      </c>
      <c r="K51" s="247">
        <v>432</v>
      </c>
      <c r="L51" s="247">
        <v>560</v>
      </c>
      <c r="M51" s="248">
        <v>0.43308495333812802</v>
      </c>
      <c r="N51" s="248">
        <v>0.277174370136402</v>
      </c>
      <c r="O51" s="248">
        <v>0.277174370136402</v>
      </c>
      <c r="P51" s="58">
        <v>1.43784204508258</v>
      </c>
      <c r="Q51" s="251">
        <v>17.28</v>
      </c>
      <c r="R51" s="251">
        <v>9.7011029547740595</v>
      </c>
      <c r="S51" s="306">
        <v>17.28</v>
      </c>
    </row>
    <row r="52" spans="1:19" ht="15" thickBot="1" x14ac:dyDescent="0.4">
      <c r="A52" s="209"/>
      <c r="B52" s="532" t="s">
        <v>21</v>
      </c>
      <c r="C52" s="533"/>
      <c r="D52" s="533"/>
      <c r="E52" s="241">
        <v>12699.03465725</v>
      </c>
      <c r="F52" s="242">
        <v>0</v>
      </c>
      <c r="G52" s="242">
        <v>109</v>
      </c>
      <c r="H52" s="242">
        <v>33</v>
      </c>
      <c r="I52" s="242">
        <v>179</v>
      </c>
      <c r="J52" s="33">
        <v>321</v>
      </c>
      <c r="K52" s="242">
        <v>2049</v>
      </c>
      <c r="L52" s="242">
        <v>958</v>
      </c>
      <c r="M52" s="243">
        <v>0.85833295948815203</v>
      </c>
      <c r="N52" s="243">
        <v>0.25986227213861501</v>
      </c>
      <c r="O52" s="243">
        <v>1.4095559609943</v>
      </c>
      <c r="P52" s="35">
        <v>2.5277511926210701</v>
      </c>
      <c r="Q52" s="241">
        <v>16.135084715515799</v>
      </c>
      <c r="R52" s="241">
        <v>7.54388050632706</v>
      </c>
      <c r="S52" s="307">
        <v>18.798165137614678</v>
      </c>
    </row>
  </sheetData>
  <mergeCells count="16">
    <mergeCell ref="B13:D13"/>
    <mergeCell ref="B2:C2"/>
    <mergeCell ref="B3:C12"/>
    <mergeCell ref="B14:D14"/>
    <mergeCell ref="B16:C16"/>
    <mergeCell ref="B42:C42"/>
    <mergeCell ref="B43:C50"/>
    <mergeCell ref="B51:D51"/>
    <mergeCell ref="B52:D52"/>
    <mergeCell ref="B17:C26"/>
    <mergeCell ref="B27:D27"/>
    <mergeCell ref="B28:D28"/>
    <mergeCell ref="B39:D39"/>
    <mergeCell ref="B40:D40"/>
    <mergeCell ref="B31:C38"/>
    <mergeCell ref="B30:C30"/>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sheetPr>
  <dimension ref="A1:X136"/>
  <sheetViews>
    <sheetView workbookViewId="0">
      <selection activeCell="J46" sqref="J46"/>
    </sheetView>
  </sheetViews>
  <sheetFormatPr defaultRowHeight="14.5" x14ac:dyDescent="0.35"/>
  <cols>
    <col min="3" max="3" width="16.81640625" bestFit="1" customWidth="1"/>
    <col min="9" max="9" width="2.26953125" customWidth="1"/>
    <col min="11" max="11" width="16" customWidth="1"/>
    <col min="17" max="17" width="4.26953125" customWidth="1"/>
    <col min="19" max="19" width="16.26953125" bestFit="1" customWidth="1"/>
  </cols>
  <sheetData>
    <row r="1" spans="1:24" ht="15" thickBot="1" x14ac:dyDescent="0.4">
      <c r="A1" s="78"/>
      <c r="B1" s="78"/>
      <c r="C1" s="78"/>
      <c r="D1" s="78"/>
      <c r="E1" s="78"/>
      <c r="F1" s="78"/>
      <c r="G1" s="78"/>
      <c r="H1" s="78"/>
      <c r="I1" s="74"/>
      <c r="J1" s="113"/>
      <c r="K1" s="79"/>
      <c r="L1" s="74"/>
      <c r="M1" s="74"/>
      <c r="N1" s="74"/>
      <c r="O1" s="74"/>
      <c r="P1" s="113"/>
      <c r="Q1" s="78"/>
      <c r="R1" s="78"/>
      <c r="S1" s="78"/>
      <c r="T1" s="78"/>
      <c r="U1" s="78"/>
      <c r="V1" s="78"/>
      <c r="W1" s="78"/>
      <c r="X1" s="78"/>
    </row>
    <row r="2" spans="1:24" ht="15" thickBot="1" x14ac:dyDescent="0.4">
      <c r="A2" s="78"/>
      <c r="B2" s="557" t="s">
        <v>175</v>
      </c>
      <c r="C2" s="558"/>
      <c r="D2" s="558"/>
      <c r="E2" s="558"/>
      <c r="F2" s="559"/>
      <c r="G2" s="560"/>
      <c r="H2" s="408"/>
      <c r="I2" s="74"/>
      <c r="J2" s="561" t="s">
        <v>176</v>
      </c>
      <c r="K2" s="562"/>
      <c r="L2" s="562"/>
      <c r="M2" s="562"/>
      <c r="N2" s="562"/>
      <c r="O2" s="563"/>
      <c r="P2" s="113"/>
      <c r="Q2" s="78"/>
      <c r="R2" s="561" t="s">
        <v>177</v>
      </c>
      <c r="S2" s="562"/>
      <c r="T2" s="562"/>
      <c r="U2" s="562"/>
      <c r="V2" s="562"/>
      <c r="W2" s="563"/>
      <c r="X2" s="78"/>
    </row>
    <row r="3" spans="1:24" x14ac:dyDescent="0.35">
      <c r="A3" s="78"/>
      <c r="B3" s="564" t="s">
        <v>174</v>
      </c>
      <c r="C3" s="565"/>
      <c r="D3" s="568" t="s">
        <v>97</v>
      </c>
      <c r="E3" s="568"/>
      <c r="F3" s="569"/>
      <c r="G3" s="570"/>
      <c r="H3" s="78"/>
      <c r="I3" s="74"/>
      <c r="J3" s="571" t="s">
        <v>108</v>
      </c>
      <c r="K3" s="572"/>
      <c r="L3" s="568"/>
      <c r="M3" s="568"/>
      <c r="N3" s="569"/>
      <c r="O3" s="570"/>
      <c r="P3" s="134"/>
      <c r="Q3" s="78"/>
      <c r="R3" s="564" t="s">
        <v>109</v>
      </c>
      <c r="S3" s="575"/>
      <c r="T3" s="577"/>
      <c r="U3" s="577"/>
      <c r="V3" s="578"/>
      <c r="W3" s="579"/>
      <c r="X3" s="78"/>
    </row>
    <row r="4" spans="1:24" ht="15" thickBot="1" x14ac:dyDescent="0.4">
      <c r="A4" s="78"/>
      <c r="B4" s="566"/>
      <c r="C4" s="567"/>
      <c r="D4" s="171">
        <v>2016</v>
      </c>
      <c r="E4" s="171">
        <v>2017</v>
      </c>
      <c r="F4" s="428">
        <v>2018</v>
      </c>
      <c r="G4" s="172">
        <v>2019</v>
      </c>
      <c r="H4" s="78"/>
      <c r="I4" s="74"/>
      <c r="J4" s="573"/>
      <c r="K4" s="574"/>
      <c r="L4" s="171">
        <v>2016</v>
      </c>
      <c r="M4" s="171">
        <v>2017</v>
      </c>
      <c r="N4" s="428">
        <v>2018</v>
      </c>
      <c r="O4" s="172">
        <v>2019</v>
      </c>
      <c r="P4" s="135"/>
      <c r="Q4" s="78"/>
      <c r="R4" s="566"/>
      <c r="S4" s="576"/>
      <c r="T4" s="171">
        <v>2016</v>
      </c>
      <c r="U4" s="171">
        <v>2017</v>
      </c>
      <c r="V4" s="428">
        <v>2018</v>
      </c>
      <c r="W4" s="172">
        <v>2019</v>
      </c>
      <c r="X4" s="78"/>
    </row>
    <row r="5" spans="1:24" ht="15" customHeight="1" x14ac:dyDescent="0.35">
      <c r="A5" s="78"/>
      <c r="B5" s="548" t="s">
        <v>98</v>
      </c>
      <c r="C5" s="399" t="s">
        <v>22</v>
      </c>
      <c r="D5" s="37">
        <f>VLOOKUP($C5,'Generation tables'!$D$43:$S$50,13,FALSE)</f>
        <v>2.0254121713768756</v>
      </c>
      <c r="E5" s="429">
        <f>VLOOKUP($C5,'Generation tables'!$D$31:$S$38,13,FALSE)</f>
        <v>0.62348221049382913</v>
      </c>
      <c r="F5" s="429">
        <f>VLOOKUP($C5,'Generation tables'!$D$17:$S$26,13,FALSE)</f>
        <v>1.1327263378547592</v>
      </c>
      <c r="G5" s="46">
        <f>VLOOKUP($C5,'Generation tables'!$D$3:$S$12,13,FALSE)</f>
        <v>1.6590626296142681</v>
      </c>
      <c r="H5" s="78"/>
      <c r="I5" s="74"/>
      <c r="J5" s="552" t="s">
        <v>98</v>
      </c>
      <c r="K5" s="422" t="s">
        <v>22</v>
      </c>
      <c r="L5" s="37">
        <f>VLOOKUP($K5,'Generation tables'!$D$43:$S$50,10,FALSE)</f>
        <v>0.81016486855075021</v>
      </c>
      <c r="M5" s="429">
        <f>VLOOKUP($K5,'Generation tables'!$D$31:$S$38,10,FALSE)</f>
        <v>0.10391370174897152</v>
      </c>
      <c r="N5" s="429">
        <f>VLOOKUP($K5,'Generation tables'!$D$17:$S$26,10,FALSE)</f>
        <v>0.70795396115922449</v>
      </c>
      <c r="O5" s="46">
        <f>VLOOKUP($K5,'Generation tables'!$D$3:$S$12,10,FALSE)</f>
        <v>1.1060417530761788</v>
      </c>
      <c r="P5" s="136"/>
      <c r="Q5" s="78"/>
      <c r="R5" s="552" t="s">
        <v>98</v>
      </c>
      <c r="S5" s="422" t="s">
        <v>22</v>
      </c>
      <c r="T5" s="37">
        <f>VLOOKUP($S5,'Generation tables'!$D$43:$S$50,14,FALSE)</f>
        <v>13.367720331087376</v>
      </c>
      <c r="U5" s="429">
        <f>VLOOKUP($S5,'Generation tables'!$D$31:$S$38,14,FALSE)</f>
        <v>5.5074261926954904</v>
      </c>
      <c r="V5" s="429">
        <f>VLOOKUP($S5,'Generation tables'!$D$17:$S$26,14,FALSE)</f>
        <v>6.0884040659693301</v>
      </c>
      <c r="W5" s="46">
        <f>VLOOKUP($S5,'Generation tables'!$D$3:$S$12,14,FALSE)</f>
        <v>8.4335683672058632</v>
      </c>
      <c r="X5" s="78"/>
    </row>
    <row r="6" spans="1:24" ht="15" customHeight="1" x14ac:dyDescent="0.35">
      <c r="A6" s="78"/>
      <c r="B6" s="549"/>
      <c r="C6" s="495" t="s">
        <v>24</v>
      </c>
      <c r="D6" s="37" t="s">
        <v>96</v>
      </c>
      <c r="E6" s="429" t="s">
        <v>96</v>
      </c>
      <c r="F6" s="429" t="s">
        <v>96</v>
      </c>
      <c r="G6" s="46">
        <f>VLOOKUP($C6,'Generation tables'!$D$3:$S$12,13,FALSE)</f>
        <v>0</v>
      </c>
      <c r="H6" s="78"/>
      <c r="I6" s="74"/>
      <c r="J6" s="553"/>
      <c r="K6" s="495" t="s">
        <v>24</v>
      </c>
      <c r="L6" s="37" t="s">
        <v>96</v>
      </c>
      <c r="M6" s="429" t="s">
        <v>96</v>
      </c>
      <c r="N6" s="429" t="s">
        <v>96</v>
      </c>
      <c r="O6" s="46">
        <f>VLOOKUP($K6,'Generation tables'!$D$3:$S$12,10,FALSE)</f>
        <v>0</v>
      </c>
      <c r="P6" s="136"/>
      <c r="Q6" s="78"/>
      <c r="R6" s="553"/>
      <c r="S6" s="495" t="s">
        <v>24</v>
      </c>
      <c r="T6" s="37" t="s">
        <v>96</v>
      </c>
      <c r="U6" s="429" t="s">
        <v>96</v>
      </c>
      <c r="V6" s="429" t="s">
        <v>96</v>
      </c>
      <c r="W6" s="46">
        <f>VLOOKUP($S6,'Generation tables'!$D$3:$S$12,14,FALSE)</f>
        <v>0</v>
      </c>
      <c r="X6" s="78"/>
    </row>
    <row r="7" spans="1:24" x14ac:dyDescent="0.35">
      <c r="A7" s="78"/>
      <c r="B7" s="550"/>
      <c r="C7" s="139" t="s">
        <v>25</v>
      </c>
      <c r="D7" s="37">
        <f>VLOOKUP($C7,'Generation tables'!$D$43:$S$50,13,FALSE)</f>
        <v>1.8082942842228735</v>
      </c>
      <c r="E7" s="429">
        <f>VLOOKUP($C7,'Generation tables'!$D$31:$S$38,13,FALSE)</f>
        <v>3.3701175422107221</v>
      </c>
      <c r="F7" s="429">
        <f>VLOOKUP($C7,'Generation tables'!$D$17:$S$26,13,FALSE)</f>
        <v>2.480338665441379</v>
      </c>
      <c r="G7" s="46">
        <f>VLOOKUP($C7,'Generation tables'!$D$3:$S$12,13,FALSE)</f>
        <v>0.36674816625916873</v>
      </c>
      <c r="H7" s="78"/>
      <c r="I7" s="74"/>
      <c r="J7" s="553"/>
      <c r="K7" s="139" t="s">
        <v>25</v>
      </c>
      <c r="L7" s="20">
        <f>VLOOKUP($K7,'Generation tables'!$D$43:$S$50,10,FALSE)</f>
        <v>0.24110590456304981</v>
      </c>
      <c r="M7" s="436">
        <f>VLOOKUP($K7,'Generation tables'!$D$31:$S$38,10,FALSE)</f>
        <v>1.1233725140702409</v>
      </c>
      <c r="N7" s="429">
        <f>VLOOKUP($K7,'Generation tables'!$D$17:$S$26,10,FALSE)</f>
        <v>1.1161523994486207</v>
      </c>
      <c r="O7" s="46">
        <f>VLOOKUP($K7,'Generation tables'!$D$3:$S$12,10,FALSE)</f>
        <v>0.12224938875305623</v>
      </c>
      <c r="P7" s="136"/>
      <c r="Q7" s="78"/>
      <c r="R7" s="553"/>
      <c r="S7" s="139" t="s">
        <v>25</v>
      </c>
      <c r="T7" s="37">
        <f>VLOOKUP($S7,'Generation tables'!$D$43:$S$50,14,FALSE)</f>
        <v>3.3754826638826971</v>
      </c>
      <c r="U7" s="429">
        <f>VLOOKUP($S7,'Generation tables'!$D$31:$S$38,14,FALSE)</f>
        <v>13.730108505302944</v>
      </c>
      <c r="V7" s="429">
        <f>VLOOKUP($S7,'Generation tables'!$D$17:$S$26,14,FALSE)</f>
        <v>10.66545626139793</v>
      </c>
      <c r="W7" s="46">
        <f>VLOOKUP($S7,'Generation tables'!$D$3:$S$12,14,FALSE)</f>
        <v>0.85574572127139359</v>
      </c>
      <c r="X7" s="78"/>
    </row>
    <row r="8" spans="1:24" x14ac:dyDescent="0.35">
      <c r="A8" s="78"/>
      <c r="B8" s="550"/>
      <c r="C8" s="139" t="s">
        <v>26</v>
      </c>
      <c r="D8" s="37">
        <f>VLOOKUP($C8,'Generation tables'!$D$43:$S$50,13,FALSE)</f>
        <v>0</v>
      </c>
      <c r="E8" s="429">
        <f>VLOOKUP($C8,'Generation tables'!$D$31:$S$38,13,FALSE)</f>
        <v>0</v>
      </c>
      <c r="F8" s="429">
        <f>VLOOKUP($C8,'Generation tables'!$D$17:$S$26,13,FALSE)</f>
        <v>22.222222222222221</v>
      </c>
      <c r="G8" s="46">
        <f>VLOOKUP($C8,'Generation tables'!$D$3:$S$12,13,FALSE)</f>
        <v>2.4390243902439024</v>
      </c>
      <c r="H8" s="78"/>
      <c r="I8" s="74"/>
      <c r="J8" s="553"/>
      <c r="K8" s="139" t="s">
        <v>26</v>
      </c>
      <c r="L8" s="20">
        <f>VLOOKUP($K8,'Generation tables'!$D$43:$S$50,10,FALSE)</f>
        <v>0</v>
      </c>
      <c r="M8" s="436">
        <f>VLOOKUP($K8,'Generation tables'!$D$31:$S$38,10,FALSE)</f>
        <v>0</v>
      </c>
      <c r="N8" s="429">
        <f>VLOOKUP($K8,'Generation tables'!$D$17:$S$26,10,FALSE)</f>
        <v>5.5555555555555554</v>
      </c>
      <c r="O8" s="46">
        <f>VLOOKUP($K8,'Generation tables'!$D$3:$S$12,10,FALSE)</f>
        <v>2.4390243902439024</v>
      </c>
      <c r="P8" s="136"/>
      <c r="Q8" s="78"/>
      <c r="R8" s="553"/>
      <c r="S8" s="139" t="s">
        <v>26</v>
      </c>
      <c r="T8" s="37">
        <f>VLOOKUP($S8,'Generation tables'!$D$43:$S$50,14,FALSE)</f>
        <v>0</v>
      </c>
      <c r="U8" s="429">
        <f>VLOOKUP($S8,'Generation tables'!$D$31:$S$38,14,FALSE)</f>
        <v>0</v>
      </c>
      <c r="V8" s="429">
        <f>VLOOKUP($S8,'Generation tables'!$D$17:$S$26,14,FALSE)</f>
        <v>11.111111111111111</v>
      </c>
      <c r="W8" s="46">
        <f>VLOOKUP($S8,'Generation tables'!$D$3:$S$12,14,FALSE)</f>
        <v>142.6829268292683</v>
      </c>
      <c r="X8" s="78"/>
    </row>
    <row r="9" spans="1:24" x14ac:dyDescent="0.35">
      <c r="A9" s="78"/>
      <c r="B9" s="550"/>
      <c r="C9" s="139" t="s">
        <v>27</v>
      </c>
      <c r="D9" s="37">
        <f>VLOOKUP($C9,'Generation tables'!$D$43:$S$50,13,FALSE)</f>
        <v>1.1555935617438085</v>
      </c>
      <c r="E9" s="429">
        <f>VLOOKUP($C9,'Generation tables'!$D$31:$S$38,13,FALSE)</f>
        <v>1.7792536597023711</v>
      </c>
      <c r="F9" s="429">
        <f>VLOOKUP($C9,'Generation tables'!$D$17:$S$26,13,FALSE)</f>
        <v>1.2671029196427086</v>
      </c>
      <c r="G9" s="46">
        <f>VLOOKUP($C9,'Generation tables'!$D$3:$S$12,13,FALSE)</f>
        <v>0.81234768480909836</v>
      </c>
      <c r="H9" s="78"/>
      <c r="I9" s="74"/>
      <c r="J9" s="553"/>
      <c r="K9" s="139" t="s">
        <v>27</v>
      </c>
      <c r="L9" s="20">
        <f>VLOOKUP($K9,'Generation tables'!$D$43:$S$50,10,FALSE)</f>
        <v>0.4444590622091571</v>
      </c>
      <c r="M9" s="436">
        <f>VLOOKUP($K9,'Generation tables'!$D$31:$S$38,10,FALSE)</f>
        <v>0.80875166350107786</v>
      </c>
      <c r="N9" s="429">
        <f>VLOOKUP($K9,'Generation tables'!$D$17:$S$26,10,FALSE)</f>
        <v>0.71274539229902367</v>
      </c>
      <c r="O9" s="46">
        <f>VLOOKUP($K9,'Generation tables'!$D$3:$S$12,10,FALSE)</f>
        <v>0.40617384240454918</v>
      </c>
      <c r="P9" s="136"/>
      <c r="Q9" s="78"/>
      <c r="R9" s="553"/>
      <c r="S9" s="139" t="s">
        <v>27</v>
      </c>
      <c r="T9" s="37">
        <f>VLOOKUP($S9,'Generation tables'!$D$43:$S$50,14,FALSE)</f>
        <v>11.91150286720541</v>
      </c>
      <c r="U9" s="429">
        <f>VLOOKUP($S9,'Generation tables'!$D$31:$S$38,14,FALSE)</f>
        <v>7.1978898051595923</v>
      </c>
      <c r="V9" s="429">
        <f>VLOOKUP($S9,'Generation tables'!$D$17:$S$26,14,FALSE)</f>
        <v>2.6925937042407559</v>
      </c>
      <c r="W9" s="46">
        <f>VLOOKUP($S9,'Generation tables'!$D$3:$S$12,14,FALSE)</f>
        <v>1.7262388302193339</v>
      </c>
      <c r="X9" s="78"/>
    </row>
    <row r="10" spans="1:24" x14ac:dyDescent="0.35">
      <c r="A10" s="78"/>
      <c r="B10" s="550"/>
      <c r="C10" s="139" t="s">
        <v>28</v>
      </c>
      <c r="D10" s="37">
        <f>VLOOKUP($C10,'Generation tables'!$D$43:$S$50,13,FALSE)</f>
        <v>1.2090984659563213</v>
      </c>
      <c r="E10" s="429">
        <f>VLOOKUP($C10,'Generation tables'!$D$31:$S$38,13,FALSE)</f>
        <v>0.70074799458052284</v>
      </c>
      <c r="F10" s="429">
        <f>VLOOKUP($C10,'Generation tables'!$D$17:$S$26,13,FALSE)</f>
        <v>1.2171057162010543</v>
      </c>
      <c r="G10" s="46">
        <f>VLOOKUP($C10,'Generation tables'!$D$3:$S$12,13,FALSE)</f>
        <v>0.70984915705412599</v>
      </c>
      <c r="H10" s="78"/>
      <c r="I10" s="74"/>
      <c r="J10" s="553"/>
      <c r="K10" s="139" t="s">
        <v>28</v>
      </c>
      <c r="L10" s="20">
        <f>VLOOKUP($K10,'Generation tables'!$D$43:$S$50,10,FALSE)</f>
        <v>0.30227461648908033</v>
      </c>
      <c r="M10" s="436">
        <f>VLOOKUP($K10,'Generation tables'!$D$31:$S$38,10,FALSE)</f>
        <v>0.37732584323566615</v>
      </c>
      <c r="N10" s="429">
        <f>VLOOKUP($K10,'Generation tables'!$D$17:$S$26,10,FALSE)</f>
        <v>0.70464015148482095</v>
      </c>
      <c r="O10" s="46">
        <f>VLOOKUP($K10,'Generation tables'!$D$3:$S$12,10,FALSE)</f>
        <v>0.44365572315882873</v>
      </c>
      <c r="P10" s="136"/>
      <c r="Q10" s="78"/>
      <c r="R10" s="553"/>
      <c r="S10" s="139" t="s">
        <v>28</v>
      </c>
      <c r="T10" s="37">
        <f>VLOOKUP($S10,'Generation tables'!$D$43:$S$50,14,FALSE)</f>
        <v>2.9723670621426233</v>
      </c>
      <c r="U10" s="429">
        <f>VLOOKUP($S10,'Generation tables'!$D$31:$S$38,14,FALSE)</f>
        <v>3.3959325891209953</v>
      </c>
      <c r="V10" s="429">
        <f>VLOOKUP($S10,'Generation tables'!$D$17:$S$26,14,FALSE)</f>
        <v>4.548131886856571</v>
      </c>
      <c r="W10" s="46">
        <f>VLOOKUP($S10,'Generation tables'!$D$3:$S$12,14,FALSE)</f>
        <v>4.7914818101153509</v>
      </c>
      <c r="X10" s="78"/>
    </row>
    <row r="11" spans="1:24" x14ac:dyDescent="0.35">
      <c r="A11" s="78"/>
      <c r="B11" s="550"/>
      <c r="C11" s="139" t="s">
        <v>29</v>
      </c>
      <c r="D11" s="37">
        <f>VLOOKUP($C11,'Generation tables'!$D$43:$S$50,13,FALSE)</f>
        <v>1.305330269536715</v>
      </c>
      <c r="E11" s="429">
        <f>VLOOKUP($C11,'Generation tables'!$D$31:$S$38,13,FALSE)</f>
        <v>0.78395249247895571</v>
      </c>
      <c r="F11" s="429">
        <f>VLOOKUP($C11,'Generation tables'!$D$17:$S$26,13,FALSE)</f>
        <v>1.3500751220371476</v>
      </c>
      <c r="G11" s="46">
        <f>VLOOKUP($C11,'Generation tables'!$D$3:$S$12,13,FALSE)</f>
        <v>1.0544815465729349</v>
      </c>
      <c r="H11" s="78"/>
      <c r="I11" s="74"/>
      <c r="J11" s="553"/>
      <c r="K11" s="139" t="s">
        <v>29</v>
      </c>
      <c r="L11" s="20">
        <f>VLOOKUP($K11,'Generation tables'!$D$43:$S$50,10,FALSE)</f>
        <v>0.55942725837287788</v>
      </c>
      <c r="M11" s="436">
        <f>VLOOKUP($K11,'Generation tables'!$D$31:$S$38,10,FALSE)</f>
        <v>0.15679049849579113</v>
      </c>
      <c r="N11" s="429">
        <f>VLOOKUP($K11,'Generation tables'!$D$17:$S$26,10,FALSE)</f>
        <v>0.25715716610231382</v>
      </c>
      <c r="O11" s="46">
        <f>VLOOKUP($K11,'Generation tables'!$D$3:$S$12,10,FALSE)</f>
        <v>0.43936731107205623</v>
      </c>
      <c r="P11" s="113"/>
      <c r="Q11" s="78"/>
      <c r="R11" s="553"/>
      <c r="S11" s="139" t="s">
        <v>29</v>
      </c>
      <c r="T11" s="37">
        <f>VLOOKUP($S11,'Generation tables'!$D$43:$S$50,14,FALSE)</f>
        <v>10.44264215629372</v>
      </c>
      <c r="U11" s="429">
        <f>VLOOKUP($S11,'Generation tables'!$D$31:$S$38,14,FALSE)</f>
        <v>7.8395249247895565E-2</v>
      </c>
      <c r="V11" s="429">
        <f>VLOOKUP($S11,'Generation tables'!$D$17:$S$26,14,FALSE)</f>
        <v>3.9859360745858643</v>
      </c>
      <c r="W11" s="46">
        <f>VLOOKUP($S11,'Generation tables'!$D$3:$S$12,14,FALSE)</f>
        <v>1.9332161687170473</v>
      </c>
      <c r="X11" s="78"/>
    </row>
    <row r="12" spans="1:24" x14ac:dyDescent="0.35">
      <c r="A12" s="78"/>
      <c r="B12" s="551"/>
      <c r="C12" s="334" t="s">
        <v>62</v>
      </c>
      <c r="D12" s="37" t="s">
        <v>96</v>
      </c>
      <c r="E12" s="429">
        <f>VLOOKUP($C12,'Generation tables'!$D$31:$S$38,13,FALSE)</f>
        <v>20.813934381333183</v>
      </c>
      <c r="F12" s="429">
        <f>VLOOKUP($C12,'Generation tables'!$D$17:$S$26,13,FALSE)</f>
        <v>0</v>
      </c>
      <c r="G12" s="46">
        <f>VLOOKUP($C12,'Generation tables'!$D$3:$S$12,13,FALSE)</f>
        <v>20</v>
      </c>
      <c r="H12" s="78"/>
      <c r="I12" s="74"/>
      <c r="J12" s="553"/>
      <c r="K12" s="334" t="s">
        <v>62</v>
      </c>
      <c r="L12" s="20" t="s">
        <v>96</v>
      </c>
      <c r="M12" s="436">
        <f>VLOOKUP($K12,'Generation tables'!$D$31:$S$38,10,FALSE)</f>
        <v>3.2864106917894502</v>
      </c>
      <c r="N12" s="429">
        <f>VLOOKUP($K12,'Generation tables'!$D$17:$S$26,10,FALSE)</f>
        <v>0</v>
      </c>
      <c r="O12" s="46">
        <f>VLOOKUP($K12,'Generation tables'!$D$3:$S$12,10,FALSE)</f>
        <v>12</v>
      </c>
      <c r="P12" s="74"/>
      <c r="Q12" s="78"/>
      <c r="R12" s="553"/>
      <c r="S12" s="334" t="s">
        <v>62</v>
      </c>
      <c r="T12" s="37" t="s">
        <v>96</v>
      </c>
      <c r="U12" s="429">
        <f>VLOOKUP($S12,'Generation tables'!$D$31:$S$38,14,FALSE)</f>
        <v>1.0954702305964834</v>
      </c>
      <c r="V12" s="429">
        <f>VLOOKUP($S12,'Generation tables'!$D$17:$S$26,14,FALSE)</f>
        <v>0</v>
      </c>
      <c r="W12" s="46">
        <f>VLOOKUP($S12,'Generation tables'!$D$3:$S$12,14,FALSE)</f>
        <v>24</v>
      </c>
      <c r="X12" s="78"/>
    </row>
    <row r="13" spans="1:24" x14ac:dyDescent="0.35">
      <c r="A13" s="78"/>
      <c r="B13" s="551"/>
      <c r="C13" s="334" t="s">
        <v>184</v>
      </c>
      <c r="D13" s="37" t="s">
        <v>96</v>
      </c>
      <c r="E13" s="429" t="s">
        <v>96</v>
      </c>
      <c r="F13" s="429">
        <f>VLOOKUP($C13,'Generation tables'!$D$17:$S$26,13,FALSE)</f>
        <v>0</v>
      </c>
      <c r="G13" s="46">
        <f>VLOOKUP($C13,'Generation tables'!$D$3:$S$12,13,FALSE)</f>
        <v>11.111111111111111</v>
      </c>
      <c r="H13" s="78"/>
      <c r="I13" s="74"/>
      <c r="J13" s="553"/>
      <c r="K13" s="334" t="s">
        <v>184</v>
      </c>
      <c r="L13" s="20" t="s">
        <v>96</v>
      </c>
      <c r="M13" s="436" t="s">
        <v>96</v>
      </c>
      <c r="N13" s="429">
        <f>VLOOKUP($K13,'Generation tables'!$D$17:$S$26,10,FALSE)</f>
        <v>0</v>
      </c>
      <c r="O13" s="46">
        <f>VLOOKUP($K13,'Generation tables'!$D$3:$S$12,10,FALSE)</f>
        <v>0</v>
      </c>
      <c r="P13" s="74"/>
      <c r="Q13" s="78"/>
      <c r="R13" s="553"/>
      <c r="S13" s="334" t="s">
        <v>184</v>
      </c>
      <c r="T13" s="37" t="s">
        <v>96</v>
      </c>
      <c r="U13" s="429" t="s">
        <v>96</v>
      </c>
      <c r="V13" s="429">
        <f>VLOOKUP($S13,'Generation tables'!$D$17:$S$26,14,FALSE)</f>
        <v>0</v>
      </c>
      <c r="W13" s="46">
        <f>VLOOKUP($S13,'Generation tables'!$D$3:$S$12,14,FALSE)</f>
        <v>0</v>
      </c>
      <c r="X13" s="78"/>
    </row>
    <row r="14" spans="1:24" x14ac:dyDescent="0.35">
      <c r="A14" s="78"/>
      <c r="B14" s="551"/>
      <c r="C14" s="334" t="s">
        <v>186</v>
      </c>
      <c r="D14" s="37" t="s">
        <v>96</v>
      </c>
      <c r="E14" s="429" t="s">
        <v>96</v>
      </c>
      <c r="F14" s="429">
        <f>VLOOKUP($C14,'Generation tables'!$D$17:$S$26,13,FALSE)</f>
        <v>0</v>
      </c>
      <c r="G14" s="46">
        <f>VLOOKUP($C14,'Generation tables'!$D$3:$S$12,13,FALSE)</f>
        <v>0</v>
      </c>
      <c r="H14" s="78"/>
      <c r="I14" s="74"/>
      <c r="J14" s="553"/>
      <c r="K14" s="334" t="s">
        <v>186</v>
      </c>
      <c r="L14" s="20" t="s">
        <v>96</v>
      </c>
      <c r="M14" s="436" t="s">
        <v>96</v>
      </c>
      <c r="N14" s="429">
        <f>VLOOKUP($K14,'Generation tables'!$D$17:$S$26,10,FALSE)</f>
        <v>0</v>
      </c>
      <c r="O14" s="46">
        <f>VLOOKUP($K14,'Generation tables'!$D$3:$S$12,10,FALSE)</f>
        <v>0</v>
      </c>
      <c r="P14" s="74"/>
      <c r="Q14" s="78"/>
      <c r="R14" s="553"/>
      <c r="S14" s="334" t="s">
        <v>186</v>
      </c>
      <c r="T14" s="37" t="s">
        <v>96</v>
      </c>
      <c r="U14" s="429" t="s">
        <v>96</v>
      </c>
      <c r="V14" s="429">
        <f>VLOOKUP($S14,'Generation tables'!$D$17:$S$26,14,FALSE)</f>
        <v>0</v>
      </c>
      <c r="W14" s="46">
        <f>VLOOKUP($S14,'Generation tables'!$D$3:$S$12,14,FALSE)</f>
        <v>0</v>
      </c>
      <c r="X14" s="78"/>
    </row>
    <row r="15" spans="1:24" ht="15" thickBot="1" x14ac:dyDescent="0.4">
      <c r="A15" s="78"/>
      <c r="B15" s="551"/>
      <c r="C15" s="334" t="s">
        <v>187</v>
      </c>
      <c r="D15" s="37" t="s">
        <v>96</v>
      </c>
      <c r="E15" s="429" t="s">
        <v>96</v>
      </c>
      <c r="F15" s="429">
        <f>VLOOKUP($C15,'Generation tables'!$D$17:$S$26,13,FALSE)</f>
        <v>0</v>
      </c>
      <c r="G15" s="46" t="s">
        <v>96</v>
      </c>
      <c r="H15" s="78"/>
      <c r="I15" s="74"/>
      <c r="J15" s="553"/>
      <c r="K15" s="334" t="s">
        <v>187</v>
      </c>
      <c r="L15" s="42" t="s">
        <v>96</v>
      </c>
      <c r="M15" s="437" t="s">
        <v>96</v>
      </c>
      <c r="N15" s="429">
        <f>VLOOKUP($K15,'Generation tables'!$D$17:$S$26,10,FALSE)</f>
        <v>0</v>
      </c>
      <c r="O15" s="46" t="s">
        <v>96</v>
      </c>
      <c r="P15" s="74"/>
      <c r="Q15" s="78"/>
      <c r="R15" s="553"/>
      <c r="S15" s="334" t="s">
        <v>187</v>
      </c>
      <c r="T15" s="37" t="s">
        <v>96</v>
      </c>
      <c r="U15" s="429" t="s">
        <v>96</v>
      </c>
      <c r="V15" s="429">
        <f>VLOOKUP($S15,'Generation tables'!$D$17:$S$26,14,FALSE)</f>
        <v>0</v>
      </c>
      <c r="W15" s="46" t="s">
        <v>96</v>
      </c>
      <c r="X15" s="78"/>
    </row>
    <row r="16" spans="1:24" x14ac:dyDescent="0.35">
      <c r="A16" s="78"/>
      <c r="B16" s="554" t="s">
        <v>64</v>
      </c>
      <c r="C16" s="555"/>
      <c r="D16" s="352">
        <f>'Generation tables'!P51</f>
        <v>1.43784204508258</v>
      </c>
      <c r="E16" s="265">
        <f>'Generation tables'!P39</f>
        <v>1.53712006294269</v>
      </c>
      <c r="F16" s="430">
        <f>'Generation tables'!P27</f>
        <v>1.4792713865259399</v>
      </c>
      <c r="G16" s="266">
        <f>'Generation tables'!P13</f>
        <v>1.0384638879273482</v>
      </c>
      <c r="H16" s="78"/>
      <c r="I16" s="74"/>
      <c r="J16" s="554" t="s">
        <v>64</v>
      </c>
      <c r="K16" s="556"/>
      <c r="L16" s="413">
        <f>'Generation tables'!M51</f>
        <v>0.43308495333812802</v>
      </c>
      <c r="M16" s="413">
        <f>'Generation tables'!M39</f>
        <v>0.50709115478521705</v>
      </c>
      <c r="N16" s="430">
        <f>'Generation tables'!M27</f>
        <v>0.65558618266490398</v>
      </c>
      <c r="O16" s="266">
        <f>'Generation tables'!M13</f>
        <v>0.57013703650913228</v>
      </c>
      <c r="P16" s="74"/>
      <c r="Q16" s="78"/>
      <c r="R16" s="554" t="s">
        <v>64</v>
      </c>
      <c r="S16" s="555"/>
      <c r="T16" s="369">
        <f>'Generation tables'!Q51</f>
        <v>17.28</v>
      </c>
      <c r="U16" s="369">
        <f>'Generation tables'!Q39</f>
        <v>0</v>
      </c>
      <c r="V16" s="366">
        <f>'Generation tables'!Q27</f>
        <v>7.6410256410256396</v>
      </c>
      <c r="W16" s="412">
        <f>'Generation tables'!Q13</f>
        <v>5.7828185131640559</v>
      </c>
      <c r="X16" s="78"/>
    </row>
    <row r="17" spans="1:24" ht="15" thickBot="1" x14ac:dyDescent="0.4">
      <c r="A17" s="78"/>
      <c r="B17" s="580" t="s">
        <v>67</v>
      </c>
      <c r="C17" s="581"/>
      <c r="D17" s="353">
        <f>'Generation tables'!P52</f>
        <v>2.5277511926210701</v>
      </c>
      <c r="E17" s="267">
        <f>'Generation tables'!P40</f>
        <v>2.24098182196387</v>
      </c>
      <c r="F17" s="338">
        <f>'Generation tables'!P28</f>
        <v>2.6935977326668001</v>
      </c>
      <c r="G17" s="268">
        <f>'Generation tables'!P14</f>
        <v>2.2341677725047422</v>
      </c>
      <c r="H17" s="78"/>
      <c r="I17" s="74"/>
      <c r="J17" s="580" t="s">
        <v>67</v>
      </c>
      <c r="K17" s="582"/>
      <c r="L17" s="260">
        <f>'Generation tables'!M52</f>
        <v>0.85833295948815203</v>
      </c>
      <c r="M17" s="260">
        <f>'Generation tables'!M40</f>
        <v>0.94000915350833403</v>
      </c>
      <c r="N17" s="260">
        <f>'Generation tables'!M28</f>
        <v>1.0175813656741199</v>
      </c>
      <c r="O17" s="268">
        <f>'Generation tables'!M14</f>
        <v>0.93715091128554617</v>
      </c>
      <c r="P17" s="74"/>
      <c r="Q17" s="78"/>
      <c r="R17" s="580" t="s">
        <v>67</v>
      </c>
      <c r="S17" s="581"/>
      <c r="T17" s="273">
        <f>'Generation tables'!Q52</f>
        <v>16.135084715515799</v>
      </c>
      <c r="U17" s="273">
        <f>'Generation tables'!Q40</f>
        <v>15.8147139986242</v>
      </c>
      <c r="V17" s="365">
        <f>'Generation tables'!Q28</f>
        <v>15.1926394338332</v>
      </c>
      <c r="W17" s="358">
        <f>'Generation tables'!Q14</f>
        <v>15.223079402922412</v>
      </c>
      <c r="X17" s="78"/>
    </row>
    <row r="18" spans="1:24" x14ac:dyDescent="0.35">
      <c r="A18" s="78"/>
      <c r="B18" s="78"/>
      <c r="C18" s="78"/>
      <c r="D18" s="78"/>
      <c r="E18" s="78"/>
      <c r="F18" s="78"/>
      <c r="G18" s="78"/>
      <c r="H18" s="78"/>
      <c r="I18" s="74"/>
      <c r="J18" s="74"/>
      <c r="K18" s="74"/>
      <c r="L18" s="74"/>
      <c r="M18" s="74"/>
      <c r="N18" s="74"/>
      <c r="O18" s="74"/>
      <c r="P18" s="74"/>
      <c r="Q18" s="78"/>
      <c r="R18" s="78"/>
      <c r="S18" s="78"/>
      <c r="T18" s="78"/>
      <c r="U18" s="78"/>
      <c r="V18" s="78"/>
      <c r="W18" s="78"/>
      <c r="X18" s="78"/>
    </row>
    <row r="19" spans="1:24" ht="14.25" customHeight="1" x14ac:dyDescent="0.35">
      <c r="A19" s="78"/>
      <c r="B19" s="78"/>
      <c r="C19" s="583" t="s">
        <v>100</v>
      </c>
      <c r="D19" s="583"/>
      <c r="E19" s="583"/>
      <c r="F19" s="583"/>
      <c r="G19" s="78">
        <v>1</v>
      </c>
      <c r="H19" s="78"/>
      <c r="I19" s="74"/>
      <c r="J19" s="74"/>
      <c r="K19" s="584" t="s">
        <v>100</v>
      </c>
      <c r="L19" s="584"/>
      <c r="M19" s="584"/>
      <c r="N19" s="584"/>
      <c r="O19" s="74">
        <v>1</v>
      </c>
      <c r="P19" s="74"/>
      <c r="Q19" s="78"/>
      <c r="R19" s="78"/>
      <c r="S19" s="583" t="s">
        <v>100</v>
      </c>
      <c r="T19" s="583"/>
      <c r="U19" s="583"/>
      <c r="V19" s="583"/>
      <c r="W19" s="78">
        <v>1</v>
      </c>
      <c r="X19" s="78"/>
    </row>
    <row r="20" spans="1:24" hidden="1" x14ac:dyDescent="0.35">
      <c r="A20" s="78"/>
      <c r="B20" s="78"/>
      <c r="C20" s="78"/>
      <c r="D20" s="78">
        <v>1</v>
      </c>
      <c r="E20" s="78">
        <v>2</v>
      </c>
      <c r="F20" s="78">
        <v>3</v>
      </c>
      <c r="G20" s="78">
        <v>4</v>
      </c>
      <c r="H20" s="78"/>
      <c r="I20" s="74"/>
      <c r="J20" s="137"/>
      <c r="K20" s="74"/>
      <c r="L20" s="78">
        <v>1</v>
      </c>
      <c r="M20" s="78">
        <v>2</v>
      </c>
      <c r="N20" s="78">
        <v>3</v>
      </c>
      <c r="O20" s="78">
        <v>4</v>
      </c>
      <c r="P20" s="74"/>
      <c r="Q20" s="78"/>
      <c r="R20" s="78"/>
      <c r="S20" s="78"/>
      <c r="T20" s="78">
        <v>1</v>
      </c>
      <c r="U20" s="78">
        <v>2</v>
      </c>
      <c r="V20" s="78">
        <v>3</v>
      </c>
      <c r="W20" s="78">
        <v>4</v>
      </c>
      <c r="X20" s="78"/>
    </row>
    <row r="21" spans="1:24" ht="15" thickBot="1" x14ac:dyDescent="0.4">
      <c r="A21" s="78"/>
      <c r="B21" s="78"/>
      <c r="C21" s="78"/>
      <c r="D21" s="78"/>
      <c r="E21" s="78"/>
      <c r="F21" s="78"/>
      <c r="G21" s="78"/>
      <c r="H21" s="78"/>
      <c r="I21" s="74"/>
      <c r="J21" s="137"/>
      <c r="K21" s="74"/>
      <c r="L21" s="74"/>
      <c r="M21" s="74"/>
      <c r="N21" s="74"/>
      <c r="O21" s="74"/>
      <c r="P21" s="74"/>
      <c r="Q21" s="78"/>
      <c r="R21" s="78"/>
      <c r="S21" s="78"/>
      <c r="T21" s="78"/>
      <c r="U21" s="78"/>
      <c r="V21" s="78"/>
      <c r="W21" s="78"/>
      <c r="X21" s="78"/>
    </row>
    <row r="22" spans="1:24" ht="15" thickBot="1" x14ac:dyDescent="0.4">
      <c r="A22" s="78"/>
      <c r="B22" s="78"/>
      <c r="C22" s="336" t="s">
        <v>178</v>
      </c>
      <c r="D22" s="397">
        <v>2016</v>
      </c>
      <c r="E22" s="397">
        <v>2017</v>
      </c>
      <c r="F22" s="431">
        <v>2018</v>
      </c>
      <c r="G22" s="398">
        <v>2019</v>
      </c>
      <c r="H22" s="78"/>
      <c r="I22" s="74"/>
      <c r="J22" s="137"/>
      <c r="K22" s="396" t="s">
        <v>99</v>
      </c>
      <c r="L22" s="397">
        <v>2016</v>
      </c>
      <c r="M22" s="397">
        <v>2017</v>
      </c>
      <c r="N22" s="431">
        <v>2018</v>
      </c>
      <c r="O22" s="398">
        <v>2019</v>
      </c>
      <c r="P22" s="74"/>
      <c r="Q22" s="78"/>
      <c r="R22" s="78"/>
      <c r="S22" s="396" t="s">
        <v>104</v>
      </c>
      <c r="T22" s="397">
        <v>2016</v>
      </c>
      <c r="U22" s="397">
        <v>2017</v>
      </c>
      <c r="V22" s="431">
        <v>2018</v>
      </c>
      <c r="W22" s="398">
        <v>2019</v>
      </c>
      <c r="X22" s="78"/>
    </row>
    <row r="23" spans="1:24" ht="15" thickBot="1" x14ac:dyDescent="0.4">
      <c r="A23" s="78"/>
      <c r="B23" s="78"/>
      <c r="C23" s="335" t="str">
        <f>INDEX($C$5:$C$15,$G$19,1)</f>
        <v>G10</v>
      </c>
      <c r="D23" s="6">
        <f>INDEX($D$5:$G$15,$G$19,D$20)</f>
        <v>2.0254121713768756</v>
      </c>
      <c r="E23" s="6">
        <f>INDEX($D$5:$G$15,$G$19,E$20)</f>
        <v>0.62348221049382913</v>
      </c>
      <c r="F23" s="432">
        <f>INDEX($D$5:$G$15,$G$19,F$20)</f>
        <v>1.1327263378547592</v>
      </c>
      <c r="G23" s="411">
        <f>INDEX($D$5:$G$15,$G$19,G$20)</f>
        <v>1.6590626296142681</v>
      </c>
      <c r="H23" s="78"/>
      <c r="I23" s="74"/>
      <c r="J23" s="137"/>
      <c r="K23" s="261" t="str">
        <f>INDEX($K$5:$K$15,$O$19,1)</f>
        <v>G10</v>
      </c>
      <c r="L23" s="262">
        <f>INDEX($L$5:$O$15,$O$19,L$20)</f>
        <v>0.81016486855075021</v>
      </c>
      <c r="M23" s="262">
        <f>INDEX($L$5:$O$15,$O$19,M$20)</f>
        <v>0.10391370174897152</v>
      </c>
      <c r="N23" s="438">
        <f>INDEX($L$5:$O$15,$O$19,N$20)</f>
        <v>0.70795396115922449</v>
      </c>
      <c r="O23" s="263">
        <f>INDEX($L$5:$O$15,$O$19,O$20)</f>
        <v>1.1060417530761788</v>
      </c>
      <c r="P23" s="74"/>
      <c r="Q23" s="78"/>
      <c r="R23" s="78"/>
      <c r="S23" s="138" t="str">
        <f>INDEX($S$5:$S$15,$W$19,1)</f>
        <v>G10</v>
      </c>
      <c r="T23" s="173">
        <f>INDEX($T$5:$W$15,$W$19,T$20)</f>
        <v>13.367720331087376</v>
      </c>
      <c r="U23" s="173">
        <f>INDEX($T$5:$W$15,$W$19,U$20)</f>
        <v>5.5074261926954904</v>
      </c>
      <c r="V23" s="443">
        <f>INDEX($T$5:$W$15,$W$19,V$20)</f>
        <v>6.0884040659693301</v>
      </c>
      <c r="W23" s="264">
        <f>INDEX($T$5:$W$15,$W$19,W$20)</f>
        <v>8.4335683672058632</v>
      </c>
      <c r="X23" s="78"/>
    </row>
    <row r="24" spans="1:24" x14ac:dyDescent="0.35">
      <c r="A24" s="78"/>
      <c r="B24" s="78"/>
      <c r="C24" s="347" t="s">
        <v>64</v>
      </c>
      <c r="D24" s="348">
        <f t="shared" ref="D24:G25" si="0">D16</f>
        <v>1.43784204508258</v>
      </c>
      <c r="E24" s="348">
        <f t="shared" si="0"/>
        <v>1.53712006294269</v>
      </c>
      <c r="F24" s="433">
        <f t="shared" ref="F24" si="1">F16</f>
        <v>1.4792713865259399</v>
      </c>
      <c r="G24" s="345">
        <f t="shared" si="0"/>
        <v>1.0384638879273482</v>
      </c>
      <c r="H24" s="78"/>
      <c r="I24" s="74"/>
      <c r="J24" s="137"/>
      <c r="K24" s="347" t="s">
        <v>64</v>
      </c>
      <c r="L24" s="354">
        <f t="shared" ref="L24:O25" si="2">L16</f>
        <v>0.43308495333812802</v>
      </c>
      <c r="M24" s="354">
        <f t="shared" si="2"/>
        <v>0.50709115478521705</v>
      </c>
      <c r="N24" s="439">
        <f t="shared" si="2"/>
        <v>0.65558618266490398</v>
      </c>
      <c r="O24" s="355">
        <f t="shared" si="2"/>
        <v>0.57013703650913228</v>
      </c>
      <c r="P24" s="74"/>
      <c r="Q24" s="78"/>
      <c r="R24" s="78"/>
      <c r="S24" s="359" t="s">
        <v>64</v>
      </c>
      <c r="T24" s="360">
        <f t="shared" ref="T24:W25" si="3">T16</f>
        <v>17.28</v>
      </c>
      <c r="U24" s="360">
        <f t="shared" si="3"/>
        <v>0</v>
      </c>
      <c r="V24" s="444">
        <f t="shared" si="3"/>
        <v>7.6410256410256396</v>
      </c>
      <c r="W24" s="361">
        <f t="shared" si="3"/>
        <v>5.7828185131640559</v>
      </c>
      <c r="X24" s="78"/>
    </row>
    <row r="25" spans="1:24" ht="15" thickBot="1" x14ac:dyDescent="0.4">
      <c r="A25" s="78"/>
      <c r="B25" s="78"/>
      <c r="C25" s="349" t="s">
        <v>67</v>
      </c>
      <c r="D25" s="350">
        <f t="shared" si="0"/>
        <v>2.5277511926210701</v>
      </c>
      <c r="E25" s="350">
        <f t="shared" si="0"/>
        <v>2.24098182196387</v>
      </c>
      <c r="F25" s="434">
        <f t="shared" ref="F25" si="4">F17</f>
        <v>2.6935977326668001</v>
      </c>
      <c r="G25" s="351">
        <f t="shared" si="0"/>
        <v>2.2341677725047422</v>
      </c>
      <c r="H25" s="78"/>
      <c r="I25" s="74"/>
      <c r="J25" s="137"/>
      <c r="K25" s="349" t="s">
        <v>67</v>
      </c>
      <c r="L25" s="356">
        <f t="shared" si="2"/>
        <v>0.85833295948815203</v>
      </c>
      <c r="M25" s="356">
        <f t="shared" si="2"/>
        <v>0.94000915350833403</v>
      </c>
      <c r="N25" s="440">
        <f t="shared" si="2"/>
        <v>1.0175813656741199</v>
      </c>
      <c r="O25" s="357">
        <f t="shared" si="2"/>
        <v>0.93715091128554617</v>
      </c>
      <c r="P25" s="74"/>
      <c r="Q25" s="78"/>
      <c r="R25" s="78"/>
      <c r="S25" s="362" t="s">
        <v>67</v>
      </c>
      <c r="T25" s="363">
        <f t="shared" si="3"/>
        <v>16.135084715515799</v>
      </c>
      <c r="U25" s="363">
        <f t="shared" si="3"/>
        <v>15.8147139986242</v>
      </c>
      <c r="V25" s="445">
        <f t="shared" si="3"/>
        <v>15.1926394338332</v>
      </c>
      <c r="W25" s="364">
        <f t="shared" si="3"/>
        <v>15.223079402922412</v>
      </c>
      <c r="X25" s="78"/>
    </row>
    <row r="26" spans="1:24" x14ac:dyDescent="0.35">
      <c r="A26" s="78"/>
      <c r="B26" s="78"/>
      <c r="C26" s="78"/>
      <c r="D26" s="78"/>
      <c r="E26" s="78"/>
      <c r="F26" s="78"/>
      <c r="G26" s="78"/>
      <c r="H26" s="78"/>
      <c r="I26" s="74"/>
      <c r="J26" s="137"/>
      <c r="K26" s="74"/>
      <c r="L26" s="74"/>
      <c r="M26" s="74"/>
      <c r="N26" s="74"/>
      <c r="O26" s="74"/>
      <c r="P26" s="74"/>
      <c r="Q26" s="78"/>
      <c r="R26" s="78"/>
      <c r="S26" s="78"/>
      <c r="T26" s="78"/>
      <c r="U26" s="78"/>
      <c r="V26" s="78"/>
      <c r="W26" s="78"/>
      <c r="X26" s="78"/>
    </row>
    <row r="27" spans="1:24" x14ac:dyDescent="0.35">
      <c r="A27" s="78"/>
      <c r="B27" s="78"/>
      <c r="C27" s="78"/>
      <c r="D27" s="78"/>
      <c r="E27" s="78"/>
      <c r="F27" s="78"/>
      <c r="G27" s="78"/>
      <c r="H27" s="78"/>
      <c r="I27" s="74"/>
      <c r="J27" s="74"/>
      <c r="K27" s="74"/>
      <c r="L27" s="74"/>
      <c r="M27" s="74"/>
      <c r="N27" s="74"/>
      <c r="O27" s="74"/>
      <c r="P27" s="74"/>
      <c r="Q27" s="78"/>
      <c r="R27" s="78"/>
      <c r="S27" s="78"/>
      <c r="T27" s="78"/>
      <c r="U27" s="78"/>
      <c r="V27" s="78"/>
      <c r="W27" s="78"/>
      <c r="X27" s="78"/>
    </row>
    <row r="28" spans="1:24" x14ac:dyDescent="0.35">
      <c r="A28" s="78"/>
      <c r="B28" s="78"/>
      <c r="C28" s="78"/>
      <c r="D28" s="78"/>
      <c r="E28" s="78"/>
      <c r="F28" s="78"/>
      <c r="G28" s="78"/>
      <c r="H28" s="78"/>
      <c r="I28" s="74"/>
      <c r="J28" s="74"/>
      <c r="K28" s="74"/>
      <c r="L28" s="74"/>
      <c r="M28" s="74"/>
      <c r="N28" s="74"/>
      <c r="O28" s="74"/>
      <c r="P28" s="74"/>
      <c r="Q28" s="78"/>
      <c r="R28" s="78"/>
      <c r="S28" s="78"/>
      <c r="T28" s="78"/>
      <c r="U28" s="78"/>
      <c r="V28" s="78"/>
      <c r="W28" s="78"/>
      <c r="X28" s="78"/>
    </row>
    <row r="29" spans="1:24" x14ac:dyDescent="0.35">
      <c r="A29" s="78"/>
      <c r="B29" s="78"/>
      <c r="C29" s="78"/>
      <c r="D29" s="78"/>
      <c r="E29" s="78"/>
      <c r="F29" s="78"/>
      <c r="G29" s="78"/>
      <c r="H29" s="78"/>
      <c r="I29" s="74"/>
      <c r="J29" s="74"/>
      <c r="K29" s="74"/>
      <c r="L29" s="74"/>
      <c r="M29" s="74"/>
      <c r="N29" s="74"/>
      <c r="O29" s="74"/>
      <c r="P29" s="74"/>
      <c r="Q29" s="78"/>
      <c r="R29" s="78"/>
      <c r="S29" s="78"/>
      <c r="T29" s="78"/>
      <c r="U29" s="78"/>
      <c r="V29" s="78"/>
      <c r="W29" s="78"/>
      <c r="X29" s="78"/>
    </row>
    <row r="30" spans="1:24" x14ac:dyDescent="0.35">
      <c r="A30" s="78"/>
      <c r="B30" s="78"/>
      <c r="C30" s="78"/>
      <c r="D30" s="78"/>
      <c r="E30" s="78"/>
      <c r="F30" s="78"/>
      <c r="G30" s="78"/>
      <c r="H30" s="78"/>
      <c r="I30" s="74"/>
      <c r="J30" s="74"/>
      <c r="K30" s="74"/>
      <c r="L30" s="74"/>
      <c r="M30" s="74"/>
      <c r="N30" s="74"/>
      <c r="O30" s="74"/>
      <c r="P30" s="74"/>
      <c r="Q30" s="78"/>
      <c r="R30" s="78"/>
      <c r="S30" s="78"/>
      <c r="T30" s="78"/>
      <c r="U30" s="78"/>
      <c r="V30" s="78"/>
      <c r="W30" s="78"/>
      <c r="X30" s="78"/>
    </row>
    <row r="31" spans="1:24" x14ac:dyDescent="0.35">
      <c r="A31" s="78"/>
      <c r="B31" s="78"/>
      <c r="C31" s="78"/>
      <c r="D31" s="78"/>
      <c r="E31" s="78"/>
      <c r="F31" s="78"/>
      <c r="G31" s="78"/>
      <c r="H31" s="78"/>
      <c r="I31" s="74"/>
      <c r="J31" s="74"/>
      <c r="K31" s="74"/>
      <c r="L31" s="74"/>
      <c r="M31" s="74"/>
      <c r="N31" s="74"/>
      <c r="O31" s="74"/>
      <c r="P31" s="74"/>
      <c r="Q31" s="78"/>
      <c r="R31" s="78"/>
      <c r="S31" s="78"/>
      <c r="T31" s="78"/>
      <c r="U31" s="78"/>
      <c r="V31" s="78"/>
      <c r="W31" s="78"/>
      <c r="X31" s="78"/>
    </row>
    <row r="32" spans="1:24" x14ac:dyDescent="0.35">
      <c r="A32" s="78"/>
      <c r="B32" s="78"/>
      <c r="C32" s="78"/>
      <c r="D32" s="78"/>
      <c r="E32" s="78"/>
      <c r="F32" s="78"/>
      <c r="G32" s="78"/>
      <c r="H32" s="78"/>
      <c r="I32" s="74"/>
      <c r="J32" s="74"/>
      <c r="K32" s="74"/>
      <c r="L32" s="74"/>
      <c r="M32" s="74"/>
      <c r="N32" s="74"/>
      <c r="O32" s="74"/>
      <c r="P32" s="74"/>
      <c r="Q32" s="78"/>
      <c r="R32" s="78"/>
      <c r="S32" s="78"/>
      <c r="T32" s="78"/>
      <c r="U32" s="78"/>
      <c r="V32" s="78"/>
      <c r="W32" s="78"/>
      <c r="X32" s="78"/>
    </row>
    <row r="33" spans="1:24" x14ac:dyDescent="0.35">
      <c r="A33" s="78"/>
      <c r="B33" s="78"/>
      <c r="C33" s="78"/>
      <c r="D33" s="78"/>
      <c r="E33" s="78"/>
      <c r="F33" s="78"/>
      <c r="G33" s="78"/>
      <c r="H33" s="78"/>
      <c r="I33" s="74"/>
      <c r="J33" s="74"/>
      <c r="K33" s="74"/>
      <c r="L33" s="74"/>
      <c r="M33" s="74"/>
      <c r="N33" s="74"/>
      <c r="O33" s="74"/>
      <c r="P33" s="74"/>
      <c r="Q33" s="78"/>
      <c r="R33" s="78"/>
      <c r="S33" s="78"/>
      <c r="T33" s="78"/>
      <c r="U33" s="78"/>
      <c r="V33" s="78"/>
      <c r="W33" s="78"/>
      <c r="X33" s="78"/>
    </row>
    <row r="34" spans="1:24" x14ac:dyDescent="0.35">
      <c r="A34" s="78"/>
      <c r="B34" s="78"/>
      <c r="C34" s="78"/>
      <c r="D34" s="78"/>
      <c r="E34" s="78"/>
      <c r="F34" s="78"/>
      <c r="G34" s="78"/>
      <c r="H34" s="78"/>
      <c r="I34" s="74"/>
      <c r="J34" s="74"/>
      <c r="K34" s="74"/>
      <c r="L34" s="74"/>
      <c r="M34" s="74"/>
      <c r="N34" s="74"/>
      <c r="O34" s="74"/>
      <c r="P34" s="74"/>
      <c r="Q34" s="78"/>
      <c r="R34" s="78"/>
      <c r="S34" s="78"/>
      <c r="T34" s="78"/>
      <c r="U34" s="78"/>
      <c r="V34" s="78"/>
      <c r="W34" s="78"/>
      <c r="X34" s="78"/>
    </row>
    <row r="35" spans="1:24" x14ac:dyDescent="0.35">
      <c r="A35" s="78"/>
      <c r="B35" s="78"/>
      <c r="C35" s="78"/>
      <c r="D35" s="78"/>
      <c r="E35" s="78"/>
      <c r="F35" s="78"/>
      <c r="G35" s="78"/>
      <c r="H35" s="78"/>
      <c r="I35" s="74"/>
      <c r="J35" s="74"/>
      <c r="K35" s="74"/>
      <c r="L35" s="74"/>
      <c r="M35" s="74"/>
      <c r="N35" s="74"/>
      <c r="O35" s="74"/>
      <c r="P35" s="74"/>
      <c r="Q35" s="78"/>
      <c r="R35" s="78"/>
      <c r="S35" s="78"/>
      <c r="T35" s="78"/>
      <c r="U35" s="78"/>
      <c r="V35" s="78"/>
      <c r="W35" s="78"/>
      <c r="X35" s="78"/>
    </row>
    <row r="36" spans="1:24" x14ac:dyDescent="0.35">
      <c r="A36" s="78"/>
      <c r="B36" s="78"/>
      <c r="C36" s="78"/>
      <c r="D36" s="78"/>
      <c r="E36" s="78"/>
      <c r="F36" s="78"/>
      <c r="G36" s="78"/>
      <c r="H36" s="78"/>
      <c r="I36" s="74"/>
      <c r="J36" s="74"/>
      <c r="K36" s="74"/>
      <c r="L36" s="74"/>
      <c r="M36" s="74"/>
      <c r="N36" s="74"/>
      <c r="O36" s="74"/>
      <c r="P36" s="74"/>
      <c r="Q36" s="78"/>
      <c r="R36" s="78"/>
      <c r="S36" s="78"/>
      <c r="T36" s="78"/>
      <c r="U36" s="78"/>
      <c r="V36" s="78"/>
      <c r="W36" s="78"/>
      <c r="X36" s="78"/>
    </row>
    <row r="37" spans="1:24" x14ac:dyDescent="0.35">
      <c r="A37" s="78"/>
      <c r="B37" s="78"/>
      <c r="C37" s="78"/>
      <c r="D37" s="78"/>
      <c r="E37" s="78"/>
      <c r="F37" s="78"/>
      <c r="G37" s="78"/>
      <c r="H37" s="78"/>
      <c r="I37" s="74"/>
      <c r="J37" s="74"/>
      <c r="K37" s="74"/>
      <c r="L37" s="74"/>
      <c r="M37" s="74"/>
      <c r="N37" s="74"/>
      <c r="O37" s="74"/>
      <c r="P37" s="74"/>
      <c r="Q37" s="78"/>
      <c r="R37" s="78"/>
      <c r="S37" s="78"/>
      <c r="T37" s="78"/>
      <c r="U37" s="78"/>
      <c r="V37" s="78"/>
      <c r="W37" s="78"/>
      <c r="X37" s="78"/>
    </row>
    <row r="38" spans="1:24" x14ac:dyDescent="0.35">
      <c r="A38" s="78"/>
      <c r="B38" s="78"/>
      <c r="C38" s="78"/>
      <c r="D38" s="78"/>
      <c r="E38" s="78"/>
      <c r="F38" s="78"/>
      <c r="G38" s="78"/>
      <c r="H38" s="78"/>
      <c r="I38" s="74"/>
      <c r="J38" s="74"/>
      <c r="K38" s="74"/>
      <c r="L38" s="74"/>
      <c r="M38" s="74"/>
      <c r="N38" s="74"/>
      <c r="O38" s="74"/>
      <c r="P38" s="74"/>
      <c r="Q38" s="78"/>
      <c r="R38" s="78"/>
      <c r="S38" s="78"/>
      <c r="T38" s="78"/>
      <c r="U38" s="78"/>
      <c r="V38" s="78"/>
      <c r="W38" s="78"/>
      <c r="X38" s="78"/>
    </row>
    <row r="39" spans="1:24" x14ac:dyDescent="0.35">
      <c r="A39" s="78"/>
      <c r="B39" s="78"/>
      <c r="C39" s="78"/>
      <c r="D39" s="78"/>
      <c r="E39" s="78"/>
      <c r="F39" s="78"/>
      <c r="G39" s="78"/>
      <c r="H39" s="78"/>
      <c r="I39" s="74"/>
      <c r="J39" s="74"/>
      <c r="K39" s="74"/>
      <c r="L39" s="74"/>
      <c r="M39" s="74"/>
      <c r="N39" s="74"/>
      <c r="O39" s="74"/>
      <c r="P39" s="74"/>
      <c r="Q39" s="78"/>
      <c r="R39" s="78"/>
      <c r="S39" s="78"/>
      <c r="T39" s="78"/>
      <c r="U39" s="78"/>
      <c r="V39" s="78"/>
      <c r="W39" s="78"/>
      <c r="X39" s="78"/>
    </row>
    <row r="40" spans="1:24" x14ac:dyDescent="0.35">
      <c r="A40" s="78"/>
      <c r="B40" s="78"/>
      <c r="C40" s="78"/>
      <c r="D40" s="78"/>
      <c r="E40" s="78"/>
      <c r="F40" s="78"/>
      <c r="G40" s="78"/>
      <c r="H40" s="78"/>
      <c r="I40" s="74"/>
      <c r="J40" s="74"/>
      <c r="K40" s="74"/>
      <c r="L40" s="74"/>
      <c r="M40" s="74"/>
      <c r="N40" s="74"/>
      <c r="O40" s="74"/>
      <c r="P40" s="74"/>
      <c r="Q40" s="78"/>
      <c r="R40" s="78"/>
      <c r="S40" s="78"/>
      <c r="T40" s="78"/>
      <c r="U40" s="78"/>
      <c r="V40" s="78"/>
      <c r="W40" s="78"/>
      <c r="X40" s="78"/>
    </row>
    <row r="41" spans="1:24" x14ac:dyDescent="0.35">
      <c r="A41" s="78"/>
      <c r="B41" s="78"/>
      <c r="C41" s="78"/>
      <c r="D41" s="78"/>
      <c r="E41" s="78"/>
      <c r="F41" s="78"/>
      <c r="G41" s="78"/>
      <c r="H41" s="78"/>
      <c r="I41" s="74"/>
      <c r="J41" s="74"/>
      <c r="K41" s="74"/>
      <c r="L41" s="74"/>
      <c r="M41" s="74"/>
      <c r="N41" s="74"/>
      <c r="O41" s="74"/>
      <c r="P41" s="74"/>
      <c r="Q41" s="78"/>
      <c r="R41" s="78"/>
      <c r="S41" s="78"/>
      <c r="T41" s="78"/>
      <c r="U41" s="78"/>
      <c r="V41" s="78"/>
      <c r="W41" s="78"/>
      <c r="X41" s="78"/>
    </row>
    <row r="42" spans="1:24" x14ac:dyDescent="0.35">
      <c r="A42" s="78"/>
      <c r="B42" s="78"/>
      <c r="C42" s="78"/>
      <c r="D42" s="78"/>
      <c r="E42" s="78"/>
      <c r="F42" s="78"/>
      <c r="G42" s="78"/>
      <c r="H42" s="78"/>
      <c r="I42" s="74"/>
      <c r="J42" s="74"/>
      <c r="K42" s="74"/>
      <c r="L42" s="74"/>
      <c r="M42" s="74"/>
      <c r="N42" s="74"/>
      <c r="O42" s="74"/>
      <c r="P42" s="74"/>
      <c r="Q42" s="78"/>
      <c r="R42" s="78"/>
      <c r="S42" s="78"/>
      <c r="T42" s="78"/>
      <c r="U42" s="78"/>
      <c r="V42" s="78"/>
      <c r="W42" s="78"/>
      <c r="X42" s="78"/>
    </row>
    <row r="43" spans="1:24" x14ac:dyDescent="0.35">
      <c r="A43" s="78"/>
      <c r="B43" s="78"/>
      <c r="C43" s="78"/>
      <c r="D43" s="78"/>
      <c r="E43" s="78"/>
      <c r="F43" s="78"/>
      <c r="G43" s="78"/>
      <c r="H43" s="78"/>
      <c r="I43" s="74"/>
      <c r="J43" s="74"/>
      <c r="K43" s="74"/>
      <c r="L43" s="74"/>
      <c r="M43" s="74"/>
      <c r="N43" s="74"/>
      <c r="O43" s="74"/>
      <c r="P43" s="74"/>
      <c r="Q43" s="78"/>
      <c r="R43" s="78"/>
      <c r="S43" s="78"/>
      <c r="T43" s="78"/>
      <c r="U43" s="78"/>
      <c r="V43" s="78"/>
      <c r="W43" s="78"/>
      <c r="X43" s="78"/>
    </row>
    <row r="44" spans="1:24" x14ac:dyDescent="0.35">
      <c r="A44" s="78"/>
      <c r="B44" s="78"/>
      <c r="C44" s="78"/>
      <c r="D44" s="78"/>
      <c r="E44" s="78"/>
      <c r="F44" s="78"/>
      <c r="G44" s="78"/>
      <c r="H44" s="78"/>
      <c r="I44" s="74"/>
      <c r="J44" s="74"/>
      <c r="K44" s="74"/>
      <c r="L44" s="74"/>
      <c r="M44" s="74"/>
      <c r="N44" s="74"/>
      <c r="O44" s="74"/>
      <c r="P44" s="74"/>
      <c r="Q44" s="78"/>
      <c r="R44" s="78"/>
      <c r="S44" s="78"/>
      <c r="T44" s="78"/>
      <c r="U44" s="78"/>
      <c r="V44" s="78"/>
      <c r="W44" s="78"/>
      <c r="X44" s="78"/>
    </row>
    <row r="45" spans="1:24" s="144" customFormat="1" x14ac:dyDescent="0.35"/>
    <row r="46" spans="1:24" s="144" customFormat="1" x14ac:dyDescent="0.35"/>
    <row r="47" spans="1:24" s="144" customFormat="1" x14ac:dyDescent="0.35"/>
    <row r="48" spans="1:24" s="144" customFormat="1" x14ac:dyDescent="0.35"/>
    <row r="49" s="144" customFormat="1" x14ac:dyDescent="0.35"/>
    <row r="50" s="144" customFormat="1" x14ac:dyDescent="0.35"/>
    <row r="51" s="144" customFormat="1" x14ac:dyDescent="0.35"/>
    <row r="52" s="144" customFormat="1" x14ac:dyDescent="0.35"/>
    <row r="53" s="144" customFormat="1" x14ac:dyDescent="0.35"/>
    <row r="54" s="144" customFormat="1" x14ac:dyDescent="0.35"/>
    <row r="55" s="144" customFormat="1" x14ac:dyDescent="0.35"/>
    <row r="56" s="144" customFormat="1" x14ac:dyDescent="0.35"/>
    <row r="57" s="144" customFormat="1" x14ac:dyDescent="0.35"/>
    <row r="58" s="144" customFormat="1" x14ac:dyDescent="0.35"/>
    <row r="59" s="144" customFormat="1" x14ac:dyDescent="0.35"/>
    <row r="60" s="144" customFormat="1" x14ac:dyDescent="0.35"/>
    <row r="61" s="144" customFormat="1" x14ac:dyDescent="0.35"/>
    <row r="62" s="144" customFormat="1" x14ac:dyDescent="0.35"/>
    <row r="63" s="144" customFormat="1" x14ac:dyDescent="0.35"/>
    <row r="64" s="144" customFormat="1" x14ac:dyDescent="0.35"/>
    <row r="65" s="144" customFormat="1" x14ac:dyDescent="0.35"/>
    <row r="66" s="144" customFormat="1" x14ac:dyDescent="0.35"/>
    <row r="67" s="144" customFormat="1" x14ac:dyDescent="0.35"/>
    <row r="68" s="144" customFormat="1" x14ac:dyDescent="0.35"/>
    <row r="69" s="144" customFormat="1" x14ac:dyDescent="0.35"/>
    <row r="70" s="144" customFormat="1" x14ac:dyDescent="0.35"/>
    <row r="71" s="144" customFormat="1" x14ac:dyDescent="0.35"/>
    <row r="72" s="144" customFormat="1" x14ac:dyDescent="0.35"/>
    <row r="73" s="144" customFormat="1" x14ac:dyDescent="0.35"/>
    <row r="74" s="144" customFormat="1" x14ac:dyDescent="0.35"/>
    <row r="75" s="144" customFormat="1" x14ac:dyDescent="0.35"/>
    <row r="76" s="144" customFormat="1" x14ac:dyDescent="0.35"/>
    <row r="77" s="144" customFormat="1" x14ac:dyDescent="0.35"/>
    <row r="78" s="144" customFormat="1" x14ac:dyDescent="0.35"/>
    <row r="79" s="144" customFormat="1" x14ac:dyDescent="0.35"/>
    <row r="80" s="144" customFormat="1" x14ac:dyDescent="0.35"/>
    <row r="81" s="144" customFormat="1" x14ac:dyDescent="0.35"/>
    <row r="82" s="144" customFormat="1" x14ac:dyDescent="0.35"/>
    <row r="83" s="144" customFormat="1" x14ac:dyDescent="0.35"/>
    <row r="84" s="144" customFormat="1" x14ac:dyDescent="0.35"/>
    <row r="85" s="144" customFormat="1" x14ac:dyDescent="0.35"/>
    <row r="86" s="144" customFormat="1" x14ac:dyDescent="0.35"/>
    <row r="87" s="144" customFormat="1" x14ac:dyDescent="0.35"/>
    <row r="88" s="144" customFormat="1" x14ac:dyDescent="0.35"/>
    <row r="89" s="144" customFormat="1" x14ac:dyDescent="0.35"/>
    <row r="90" s="144" customFormat="1" x14ac:dyDescent="0.35"/>
    <row r="91" s="144" customFormat="1" x14ac:dyDescent="0.35"/>
    <row r="92" s="144" customFormat="1" x14ac:dyDescent="0.35"/>
    <row r="93" s="144" customFormat="1" x14ac:dyDescent="0.35"/>
    <row r="94" s="144" customFormat="1" x14ac:dyDescent="0.35"/>
    <row r="95" s="144" customFormat="1" x14ac:dyDescent="0.35"/>
    <row r="96" s="144" customFormat="1" x14ac:dyDescent="0.35"/>
    <row r="97" s="144" customFormat="1" x14ac:dyDescent="0.35"/>
    <row r="98" s="144" customFormat="1" x14ac:dyDescent="0.35"/>
    <row r="99" s="144" customFormat="1" x14ac:dyDescent="0.35"/>
    <row r="100" s="144" customFormat="1" x14ac:dyDescent="0.35"/>
    <row r="101" s="144" customFormat="1" x14ac:dyDescent="0.35"/>
    <row r="102" s="144" customFormat="1" x14ac:dyDescent="0.35"/>
    <row r="103" s="144" customFormat="1" x14ac:dyDescent="0.35"/>
    <row r="104" s="144" customFormat="1" x14ac:dyDescent="0.35"/>
    <row r="105" s="144" customFormat="1" x14ac:dyDescent="0.35"/>
    <row r="106" s="144" customFormat="1" x14ac:dyDescent="0.35"/>
    <row r="107" s="144" customFormat="1" x14ac:dyDescent="0.35"/>
    <row r="108" s="144" customFormat="1" x14ac:dyDescent="0.35"/>
    <row r="109" s="144" customFormat="1" x14ac:dyDescent="0.35"/>
    <row r="110" s="144" customFormat="1" x14ac:dyDescent="0.35"/>
    <row r="111" s="144" customFormat="1" x14ac:dyDescent="0.35"/>
    <row r="112" s="144" customFormat="1" x14ac:dyDescent="0.35"/>
    <row r="113" s="144" customFormat="1" x14ac:dyDescent="0.35"/>
    <row r="114" s="144" customFormat="1" x14ac:dyDescent="0.35"/>
    <row r="115" s="144" customFormat="1" x14ac:dyDescent="0.35"/>
    <row r="116" s="144" customFormat="1" x14ac:dyDescent="0.35"/>
    <row r="117" s="144" customFormat="1" x14ac:dyDescent="0.35"/>
    <row r="118" s="144" customFormat="1" x14ac:dyDescent="0.35"/>
    <row r="119" s="144" customFormat="1" x14ac:dyDescent="0.35"/>
    <row r="120" s="144" customFormat="1" x14ac:dyDescent="0.35"/>
    <row r="121" s="144" customFormat="1" x14ac:dyDescent="0.35"/>
    <row r="122" s="144" customFormat="1" x14ac:dyDescent="0.35"/>
    <row r="123" s="144" customFormat="1" x14ac:dyDescent="0.35"/>
    <row r="124" s="144" customFormat="1" x14ac:dyDescent="0.35"/>
    <row r="125" s="144" customFormat="1" x14ac:dyDescent="0.35"/>
    <row r="126" s="144" customFormat="1" x14ac:dyDescent="0.35"/>
    <row r="127" s="144" customFormat="1" x14ac:dyDescent="0.35"/>
    <row r="128" s="144" customFormat="1" x14ac:dyDescent="0.35"/>
    <row r="129" s="144" customFormat="1" x14ac:dyDescent="0.35"/>
    <row r="130" s="144" customFormat="1" x14ac:dyDescent="0.35"/>
    <row r="131" s="144" customFormat="1" x14ac:dyDescent="0.35"/>
    <row r="132" s="144" customFormat="1" x14ac:dyDescent="0.35"/>
    <row r="133" s="144" customFormat="1" x14ac:dyDescent="0.35"/>
    <row r="134" s="144" customFormat="1" x14ac:dyDescent="0.35"/>
    <row r="135" s="144" customFormat="1" x14ac:dyDescent="0.35"/>
    <row r="136" s="144" customFormat="1" x14ac:dyDescent="0.35"/>
  </sheetData>
  <mergeCells count="21">
    <mergeCell ref="B17:C17"/>
    <mergeCell ref="J17:K17"/>
    <mergeCell ref="R17:S17"/>
    <mergeCell ref="C19:F19"/>
    <mergeCell ref="K19:N19"/>
    <mergeCell ref="S19:V19"/>
    <mergeCell ref="B2:G2"/>
    <mergeCell ref="J2:O2"/>
    <mergeCell ref="R2:W2"/>
    <mergeCell ref="B3:C4"/>
    <mergeCell ref="D3:G3"/>
    <mergeCell ref="J3:K4"/>
    <mergeCell ref="L3:O3"/>
    <mergeCell ref="R3:S4"/>
    <mergeCell ref="T3:W3"/>
    <mergeCell ref="B5:B15"/>
    <mergeCell ref="J5:J15"/>
    <mergeCell ref="R5:R15"/>
    <mergeCell ref="B16:C16"/>
    <mergeCell ref="J16:K16"/>
    <mergeCell ref="R16:S16"/>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Drop Down 1">
              <controlPr defaultSize="0" autoLine="0" autoPict="0">
                <anchor moveWithCells="1">
                  <from>
                    <xdr:col>14</xdr:col>
                    <xdr:colOff>0</xdr:colOff>
                    <xdr:row>18</xdr:row>
                    <xdr:rowOff>12700</xdr:rowOff>
                  </from>
                  <to>
                    <xdr:col>15</xdr:col>
                    <xdr:colOff>0</xdr:colOff>
                    <xdr:row>20</xdr:row>
                    <xdr:rowOff>31750</xdr:rowOff>
                  </to>
                </anchor>
              </controlPr>
            </control>
          </mc:Choice>
        </mc:AlternateContent>
        <mc:AlternateContent xmlns:mc="http://schemas.openxmlformats.org/markup-compatibility/2006">
          <mc:Choice Requires="x14">
            <control shapeId="8194" r:id="rId5" name="Drop Down 2">
              <controlPr defaultSize="0" autoLine="0" autoPict="0">
                <anchor moveWithCells="1">
                  <from>
                    <xdr:col>22</xdr:col>
                    <xdr:colOff>0</xdr:colOff>
                    <xdr:row>18</xdr:row>
                    <xdr:rowOff>0</xdr:rowOff>
                  </from>
                  <to>
                    <xdr:col>23</xdr:col>
                    <xdr:colOff>0</xdr:colOff>
                    <xdr:row>20</xdr:row>
                    <xdr:rowOff>19050</xdr:rowOff>
                  </to>
                </anchor>
              </controlPr>
            </control>
          </mc:Choice>
        </mc:AlternateContent>
        <mc:AlternateContent xmlns:mc="http://schemas.openxmlformats.org/markup-compatibility/2006">
          <mc:Choice Requires="x14">
            <control shapeId="8195" r:id="rId6" name="Drop Down 3">
              <controlPr defaultSize="0" autoLine="0" autoPict="0">
                <anchor moveWithCells="1">
                  <from>
                    <xdr:col>6</xdr:col>
                    <xdr:colOff>0</xdr:colOff>
                    <xdr:row>18</xdr:row>
                    <xdr:rowOff>0</xdr:rowOff>
                  </from>
                  <to>
                    <xdr:col>7</xdr:col>
                    <xdr:colOff>0</xdr:colOff>
                    <xdr:row>20</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20"/>
  <sheetViews>
    <sheetView zoomScale="70" zoomScaleNormal="70" workbookViewId="0">
      <selection activeCell="G43" sqref="G43"/>
    </sheetView>
  </sheetViews>
  <sheetFormatPr defaultRowHeight="14.5" x14ac:dyDescent="0.35"/>
  <cols>
    <col min="3" max="3" width="15" customWidth="1"/>
    <col min="4" max="4" width="5.54296875" bestFit="1" customWidth="1"/>
    <col min="5" max="19" width="9.7265625" customWidth="1"/>
  </cols>
  <sheetData>
    <row r="1" spans="2:19" ht="15" thickBot="1" x14ac:dyDescent="0.4"/>
    <row r="2" spans="2:19" ht="44" thickBot="1" x14ac:dyDescent="0.4">
      <c r="B2" s="585" t="s">
        <v>221</v>
      </c>
      <c r="C2" s="586"/>
      <c r="D2" s="478" t="s">
        <v>3</v>
      </c>
      <c r="E2" s="319" t="s">
        <v>4</v>
      </c>
      <c r="F2" s="319" t="s">
        <v>5</v>
      </c>
      <c r="G2" s="319" t="s">
        <v>6</v>
      </c>
      <c r="H2" s="319" t="s">
        <v>7</v>
      </c>
      <c r="I2" s="319" t="s">
        <v>8</v>
      </c>
      <c r="J2" s="98" t="s">
        <v>9</v>
      </c>
      <c r="K2" s="320" t="s">
        <v>10</v>
      </c>
      <c r="L2" s="320" t="s">
        <v>11</v>
      </c>
      <c r="M2" s="319" t="s">
        <v>12</v>
      </c>
      <c r="N2" s="319" t="s">
        <v>13</v>
      </c>
      <c r="O2" s="319" t="s">
        <v>14</v>
      </c>
      <c r="P2" s="98" t="s">
        <v>15</v>
      </c>
      <c r="Q2" s="319" t="s">
        <v>16</v>
      </c>
      <c r="R2" s="319" t="s">
        <v>17</v>
      </c>
      <c r="S2" s="479" t="s">
        <v>18</v>
      </c>
    </row>
    <row r="3" spans="2:19" ht="14.5" customHeight="1" thickBot="1" x14ac:dyDescent="0.4">
      <c r="B3" s="589" t="s">
        <v>19</v>
      </c>
      <c r="C3" s="590"/>
      <c r="D3" s="54" t="s">
        <v>31</v>
      </c>
      <c r="E3" s="2">
        <v>1713.6</v>
      </c>
      <c r="F3" s="4">
        <v>0</v>
      </c>
      <c r="G3" s="4">
        <v>4</v>
      </c>
      <c r="H3" s="4">
        <v>5</v>
      </c>
      <c r="I3" s="4">
        <v>11</v>
      </c>
      <c r="J3" s="8">
        <v>20</v>
      </c>
      <c r="K3" s="4">
        <v>27</v>
      </c>
      <c r="L3" s="4">
        <v>36</v>
      </c>
      <c r="M3" s="6">
        <v>0.23342670401493931</v>
      </c>
      <c r="N3" s="6">
        <v>0.29178338001867415</v>
      </c>
      <c r="O3" s="6">
        <v>0.64192343604108315</v>
      </c>
      <c r="P3" s="9">
        <v>1.1671335200746966</v>
      </c>
      <c r="Q3" s="2">
        <v>1.5756302521008403</v>
      </c>
      <c r="R3" s="2">
        <v>2.1008403361344539</v>
      </c>
      <c r="S3" s="126">
        <v>6.75</v>
      </c>
    </row>
    <row r="4" spans="2:19" x14ac:dyDescent="0.35">
      <c r="B4" s="587" t="s">
        <v>20</v>
      </c>
      <c r="C4" s="588"/>
      <c r="D4" s="588"/>
      <c r="E4" s="23">
        <v>1816.5</v>
      </c>
      <c r="F4" s="24">
        <v>0</v>
      </c>
      <c r="G4" s="24">
        <v>10</v>
      </c>
      <c r="H4" s="24">
        <v>7</v>
      </c>
      <c r="I4" s="24">
        <v>8</v>
      </c>
      <c r="J4" s="63">
        <v>25</v>
      </c>
      <c r="K4" s="24">
        <v>64</v>
      </c>
      <c r="L4" s="24">
        <v>36</v>
      </c>
      <c r="M4" s="26">
        <v>0.55050922102945221</v>
      </c>
      <c r="N4" s="26">
        <v>0.38535645472061658</v>
      </c>
      <c r="O4" s="26">
        <v>0.44040737682356179</v>
      </c>
      <c r="P4" s="58">
        <v>1.3762730525736306</v>
      </c>
      <c r="Q4" s="23">
        <v>3.5232590145884943</v>
      </c>
      <c r="R4" s="23">
        <v>1.981833195706028</v>
      </c>
      <c r="S4" s="309">
        <v>6.4</v>
      </c>
    </row>
    <row r="5" spans="2:19" ht="15" thickBot="1" x14ac:dyDescent="0.4">
      <c r="B5" s="542" t="s">
        <v>21</v>
      </c>
      <c r="C5" s="543"/>
      <c r="D5" s="543"/>
      <c r="E5" s="32">
        <v>13338.3</v>
      </c>
      <c r="F5" s="25">
        <v>0</v>
      </c>
      <c r="G5" s="25">
        <v>125</v>
      </c>
      <c r="H5" s="25">
        <v>65</v>
      </c>
      <c r="I5" s="25">
        <v>108</v>
      </c>
      <c r="J5" s="33">
        <v>298</v>
      </c>
      <c r="K5" s="32">
        <v>2030.5</v>
      </c>
      <c r="L5" s="25">
        <v>914</v>
      </c>
      <c r="M5" s="34">
        <v>0.93715091128554617</v>
      </c>
      <c r="N5" s="34">
        <v>0.48731847386848404</v>
      </c>
      <c r="O5" s="34">
        <v>0.80969838735071198</v>
      </c>
      <c r="P5" s="35">
        <v>2.2341677725047422</v>
      </c>
      <c r="Q5" s="32">
        <v>15.223079402922412</v>
      </c>
      <c r="R5" s="32">
        <v>6.8524474633199137</v>
      </c>
      <c r="S5" s="302">
        <v>16.244</v>
      </c>
    </row>
    <row r="6" spans="2:19" ht="15" thickBot="1" x14ac:dyDescent="0.4"/>
    <row r="7" spans="2:19" ht="44" thickBot="1" x14ac:dyDescent="0.4">
      <c r="B7" s="585" t="s">
        <v>220</v>
      </c>
      <c r="C7" s="586"/>
      <c r="D7" s="423" t="s">
        <v>3</v>
      </c>
      <c r="E7" s="319" t="s">
        <v>4</v>
      </c>
      <c r="F7" s="319" t="s">
        <v>5</v>
      </c>
      <c r="G7" s="319" t="s">
        <v>6</v>
      </c>
      <c r="H7" s="319" t="s">
        <v>7</v>
      </c>
      <c r="I7" s="319" t="s">
        <v>8</v>
      </c>
      <c r="J7" s="98" t="s">
        <v>9</v>
      </c>
      <c r="K7" s="320" t="s">
        <v>10</v>
      </c>
      <c r="L7" s="320" t="s">
        <v>11</v>
      </c>
      <c r="M7" s="319" t="s">
        <v>12</v>
      </c>
      <c r="N7" s="319" t="s">
        <v>13</v>
      </c>
      <c r="O7" s="319" t="s">
        <v>14</v>
      </c>
      <c r="P7" s="98" t="s">
        <v>15</v>
      </c>
      <c r="Q7" s="319" t="s">
        <v>16</v>
      </c>
      <c r="R7" s="319" t="s">
        <v>17</v>
      </c>
      <c r="S7" s="424" t="s">
        <v>18</v>
      </c>
    </row>
    <row r="8" spans="2:19" ht="15" thickBot="1" x14ac:dyDescent="0.4">
      <c r="B8" s="589" t="s">
        <v>19</v>
      </c>
      <c r="C8" s="590"/>
      <c r="D8" s="54" t="s">
        <v>31</v>
      </c>
      <c r="E8" s="2">
        <v>1713.6</v>
      </c>
      <c r="F8" s="4">
        <v>0</v>
      </c>
      <c r="G8" s="4">
        <v>4</v>
      </c>
      <c r="H8" s="4">
        <v>5</v>
      </c>
      <c r="I8" s="4">
        <v>11</v>
      </c>
      <c r="J8" s="8">
        <v>20</v>
      </c>
      <c r="K8" s="4">
        <v>27</v>
      </c>
      <c r="L8" s="4">
        <v>36</v>
      </c>
      <c r="M8" s="6">
        <v>0.23342670401493931</v>
      </c>
      <c r="N8" s="6">
        <v>0.29178338001867415</v>
      </c>
      <c r="O8" s="6">
        <v>0.64192343604108315</v>
      </c>
      <c r="P8" s="9">
        <v>1.1671335200746966</v>
      </c>
      <c r="Q8" s="2">
        <v>1.5756302521008403</v>
      </c>
      <c r="R8" s="2">
        <v>2.1008403361344539</v>
      </c>
      <c r="S8" s="126">
        <v>6.75</v>
      </c>
    </row>
    <row r="9" spans="2:19" x14ac:dyDescent="0.35">
      <c r="B9" s="587" t="s">
        <v>20</v>
      </c>
      <c r="C9" s="588"/>
      <c r="D9" s="588"/>
      <c r="E9" s="23">
        <v>1713.6</v>
      </c>
      <c r="F9" s="24">
        <v>0</v>
      </c>
      <c r="G9" s="24">
        <v>4</v>
      </c>
      <c r="H9" s="24">
        <v>5</v>
      </c>
      <c r="I9" s="24">
        <v>11</v>
      </c>
      <c r="J9" s="63">
        <v>20</v>
      </c>
      <c r="K9" s="24">
        <v>27</v>
      </c>
      <c r="L9" s="24">
        <v>36</v>
      </c>
      <c r="M9" s="26">
        <v>0.23342670401493901</v>
      </c>
      <c r="N9" s="26">
        <v>0.29178338001867399</v>
      </c>
      <c r="O9" s="26">
        <v>0.64192343604108304</v>
      </c>
      <c r="P9" s="58">
        <v>1.1671335200746999</v>
      </c>
      <c r="Q9" s="23">
        <v>1.5756302521008401</v>
      </c>
      <c r="R9" s="23">
        <v>2.1008403361344499</v>
      </c>
      <c r="S9" s="309">
        <v>6.75</v>
      </c>
    </row>
    <row r="10" spans="2:19" ht="15" thickBot="1" x14ac:dyDescent="0.4">
      <c r="B10" s="542" t="s">
        <v>21</v>
      </c>
      <c r="C10" s="543"/>
      <c r="D10" s="543"/>
      <c r="E10" s="32">
        <v>13365.024615000002</v>
      </c>
      <c r="F10" s="25">
        <v>0</v>
      </c>
      <c r="G10" s="25">
        <v>136</v>
      </c>
      <c r="H10" s="25">
        <v>60</v>
      </c>
      <c r="I10" s="25">
        <v>164</v>
      </c>
      <c r="J10" s="33">
        <v>360</v>
      </c>
      <c r="K10" s="32">
        <v>2030.5</v>
      </c>
      <c r="L10" s="25">
        <v>914</v>
      </c>
      <c r="M10" s="34">
        <v>1.0175813656741199</v>
      </c>
      <c r="N10" s="34">
        <v>0.44893295544446699</v>
      </c>
      <c r="O10" s="34">
        <v>1.2270834115482101</v>
      </c>
      <c r="P10" s="35">
        <v>2.6935977326668001</v>
      </c>
      <c r="Q10" s="32">
        <v>15.1926394338332</v>
      </c>
      <c r="R10" s="32">
        <v>6.8387453546040504</v>
      </c>
      <c r="S10" s="302">
        <v>14.930147058823529</v>
      </c>
    </row>
    <row r="11" spans="2:19" ht="15" thickBot="1" x14ac:dyDescent="0.4"/>
    <row r="12" spans="2:19" ht="44" thickBot="1" x14ac:dyDescent="0.4">
      <c r="B12" s="585" t="s">
        <v>157</v>
      </c>
      <c r="C12" s="586"/>
      <c r="D12" s="318" t="s">
        <v>3</v>
      </c>
      <c r="E12" s="319" t="s">
        <v>4</v>
      </c>
      <c r="F12" s="319" t="s">
        <v>5</v>
      </c>
      <c r="G12" s="319" t="s">
        <v>6</v>
      </c>
      <c r="H12" s="319" t="s">
        <v>7</v>
      </c>
      <c r="I12" s="319" t="s">
        <v>8</v>
      </c>
      <c r="J12" s="98" t="s">
        <v>9</v>
      </c>
      <c r="K12" s="320" t="s">
        <v>10</v>
      </c>
      <c r="L12" s="320" t="s">
        <v>11</v>
      </c>
      <c r="M12" s="319" t="s">
        <v>12</v>
      </c>
      <c r="N12" s="319" t="s">
        <v>13</v>
      </c>
      <c r="O12" s="319" t="s">
        <v>14</v>
      </c>
      <c r="P12" s="98" t="s">
        <v>15</v>
      </c>
      <c r="Q12" s="319" t="s">
        <v>16</v>
      </c>
      <c r="R12" s="319" t="s">
        <v>17</v>
      </c>
      <c r="S12" s="321" t="s">
        <v>18</v>
      </c>
    </row>
    <row r="13" spans="2:19" ht="15" thickBot="1" x14ac:dyDescent="0.4">
      <c r="B13" s="589" t="s">
        <v>19</v>
      </c>
      <c r="C13" s="590"/>
      <c r="D13" s="54" t="s">
        <v>31</v>
      </c>
      <c r="E13" s="2">
        <v>1705.40535</v>
      </c>
      <c r="F13" s="4">
        <v>0</v>
      </c>
      <c r="G13" s="4">
        <v>3</v>
      </c>
      <c r="H13" s="4">
        <v>2</v>
      </c>
      <c r="I13" s="4">
        <v>12</v>
      </c>
      <c r="J13" s="8">
        <v>17</v>
      </c>
      <c r="K13" s="4">
        <v>221</v>
      </c>
      <c r="L13" s="4">
        <v>24</v>
      </c>
      <c r="M13" s="6">
        <v>0.17591125769600757</v>
      </c>
      <c r="N13" s="6">
        <v>0.11727417179733839</v>
      </c>
      <c r="O13" s="6">
        <v>0.70364503078403029</v>
      </c>
      <c r="P13" s="9">
        <v>0.99683046027737632</v>
      </c>
      <c r="Q13" s="2">
        <v>12.958795983605892</v>
      </c>
      <c r="R13" s="2">
        <v>1.4072900615680606</v>
      </c>
      <c r="S13" s="126">
        <v>73.666666666666671</v>
      </c>
    </row>
    <row r="14" spans="2:19" x14ac:dyDescent="0.35">
      <c r="B14" s="587" t="s">
        <v>20</v>
      </c>
      <c r="C14" s="588"/>
      <c r="D14" s="588"/>
      <c r="E14" s="23">
        <v>1705.40535</v>
      </c>
      <c r="F14" s="24">
        <v>0</v>
      </c>
      <c r="G14" s="24">
        <v>3</v>
      </c>
      <c r="H14" s="24">
        <v>2</v>
      </c>
      <c r="I14" s="24">
        <v>12</v>
      </c>
      <c r="J14" s="63">
        <v>17</v>
      </c>
      <c r="K14" s="24">
        <v>221</v>
      </c>
      <c r="L14" s="24">
        <v>24</v>
      </c>
      <c r="M14" s="26">
        <v>0.17591125769600799</v>
      </c>
      <c r="N14" s="26">
        <v>0.117274171797338</v>
      </c>
      <c r="O14" s="26">
        <v>0.70364503078402996</v>
      </c>
      <c r="P14" s="58">
        <v>0.99683046027737598</v>
      </c>
      <c r="Q14" s="23">
        <v>12.958795983605899</v>
      </c>
      <c r="R14" s="23">
        <v>1.4072900615680599</v>
      </c>
      <c r="S14" s="309">
        <v>73.666666666666671</v>
      </c>
    </row>
    <row r="15" spans="2:19" ht="15" thickBot="1" x14ac:dyDescent="0.4">
      <c r="B15" s="542" t="s">
        <v>21</v>
      </c>
      <c r="C15" s="543"/>
      <c r="D15" s="543"/>
      <c r="E15" s="32">
        <v>13297.742849999999</v>
      </c>
      <c r="F15" s="25">
        <v>0</v>
      </c>
      <c r="G15" s="25">
        <v>125</v>
      </c>
      <c r="H15" s="25">
        <v>25</v>
      </c>
      <c r="I15" s="25">
        <v>148</v>
      </c>
      <c r="J15" s="33">
        <v>298</v>
      </c>
      <c r="K15" s="32">
        <v>2103</v>
      </c>
      <c r="L15" s="25">
        <v>703</v>
      </c>
      <c r="M15" s="34">
        <v>0.94000915350833403</v>
      </c>
      <c r="N15" s="34">
        <v>0.18800183070166701</v>
      </c>
      <c r="O15" s="34">
        <v>1.1129708377538701</v>
      </c>
      <c r="P15" s="35">
        <v>2.24098182196387</v>
      </c>
      <c r="Q15" s="32">
        <v>15.8147139986242</v>
      </c>
      <c r="R15" s="32">
        <v>5.2866114793308698</v>
      </c>
      <c r="S15" s="302">
        <v>16.824000000000002</v>
      </c>
    </row>
    <row r="16" spans="2:19" ht="15" thickBot="1" x14ac:dyDescent="0.4"/>
    <row r="17" spans="2:19" ht="44" thickBot="1" x14ac:dyDescent="0.4">
      <c r="B17" s="596" t="s">
        <v>120</v>
      </c>
      <c r="C17" s="597"/>
      <c r="D17" s="188" t="s">
        <v>3</v>
      </c>
      <c r="E17" s="1" t="s">
        <v>4</v>
      </c>
      <c r="F17" s="1" t="s">
        <v>5</v>
      </c>
      <c r="G17" s="1" t="s">
        <v>6</v>
      </c>
      <c r="H17" s="1" t="s">
        <v>7</v>
      </c>
      <c r="I17" s="1" t="s">
        <v>8</v>
      </c>
      <c r="J17" s="5" t="s">
        <v>9</v>
      </c>
      <c r="K17" s="1" t="s">
        <v>10</v>
      </c>
      <c r="L17" s="1" t="s">
        <v>11</v>
      </c>
      <c r="M17" s="1" t="s">
        <v>12</v>
      </c>
      <c r="N17" s="1" t="s">
        <v>13</v>
      </c>
      <c r="O17" s="1" t="s">
        <v>14</v>
      </c>
      <c r="P17" s="5" t="s">
        <v>15</v>
      </c>
      <c r="Q17" s="1" t="s">
        <v>16</v>
      </c>
      <c r="R17" s="1" t="s">
        <v>17</v>
      </c>
      <c r="S17" s="187" t="s">
        <v>18</v>
      </c>
    </row>
    <row r="18" spans="2:19" ht="15" thickBot="1" x14ac:dyDescent="0.4">
      <c r="B18" s="594" t="s">
        <v>19</v>
      </c>
      <c r="C18" s="595"/>
      <c r="D18" s="11" t="s">
        <v>31</v>
      </c>
      <c r="E18" s="2">
        <v>1674.3001572499998</v>
      </c>
      <c r="F18" s="2">
        <v>0</v>
      </c>
      <c r="G18" s="2">
        <v>8</v>
      </c>
      <c r="H18" s="2" t="s">
        <v>30</v>
      </c>
      <c r="I18" s="2">
        <v>18</v>
      </c>
      <c r="J18" s="55">
        <v>26</v>
      </c>
      <c r="K18" s="2">
        <v>160</v>
      </c>
      <c r="L18" s="4" t="s">
        <v>30</v>
      </c>
      <c r="M18" s="6">
        <v>0.47781157789173356</v>
      </c>
      <c r="N18" s="6" t="s">
        <v>30</v>
      </c>
      <c r="O18" s="6">
        <v>1.0750760502564005</v>
      </c>
      <c r="P18" s="9">
        <v>1.5528876281481341</v>
      </c>
      <c r="Q18" s="2">
        <v>9.5562315578346713</v>
      </c>
      <c r="R18" s="2" t="s">
        <v>30</v>
      </c>
      <c r="S18" s="288">
        <v>20</v>
      </c>
    </row>
    <row r="19" spans="2:19" x14ac:dyDescent="0.35">
      <c r="B19" s="591" t="s">
        <v>20</v>
      </c>
      <c r="C19" s="592"/>
      <c r="D19" s="593"/>
      <c r="E19" s="23">
        <v>1674.3001572499998</v>
      </c>
      <c r="F19" s="23">
        <v>0</v>
      </c>
      <c r="G19" s="23">
        <v>8</v>
      </c>
      <c r="H19" s="23">
        <v>0</v>
      </c>
      <c r="I19" s="23">
        <v>18</v>
      </c>
      <c r="J19" s="56">
        <v>26</v>
      </c>
      <c r="K19" s="23">
        <v>160</v>
      </c>
      <c r="L19" s="24">
        <v>0</v>
      </c>
      <c r="M19" s="26">
        <v>0.47781157789173401</v>
      </c>
      <c r="N19" s="26">
        <v>0</v>
      </c>
      <c r="O19" s="26">
        <v>1.0750760502564001</v>
      </c>
      <c r="P19" s="58">
        <v>1.5528876281481301</v>
      </c>
      <c r="Q19" s="23">
        <v>9.5562315578346695</v>
      </c>
      <c r="R19" s="23">
        <v>0</v>
      </c>
      <c r="S19" s="328">
        <v>20</v>
      </c>
    </row>
    <row r="20" spans="2:19" ht="15" thickBot="1" x14ac:dyDescent="0.4">
      <c r="B20" s="601" t="s">
        <v>21</v>
      </c>
      <c r="C20" s="602"/>
      <c r="D20" s="603"/>
      <c r="E20" s="3">
        <v>12699.03465725</v>
      </c>
      <c r="F20" s="3">
        <v>0</v>
      </c>
      <c r="G20" s="3">
        <v>109</v>
      </c>
      <c r="H20" s="3">
        <v>33</v>
      </c>
      <c r="I20" s="3">
        <v>179</v>
      </c>
      <c r="J20" s="57">
        <v>321</v>
      </c>
      <c r="K20" s="3">
        <v>2049</v>
      </c>
      <c r="L20" s="25">
        <v>958</v>
      </c>
      <c r="M20" s="7">
        <v>0.85833295948815203</v>
      </c>
      <c r="N20" s="7">
        <v>0.25986227213861501</v>
      </c>
      <c r="O20" s="7">
        <v>1.4095559609943</v>
      </c>
      <c r="P20" s="10">
        <v>2.5277511926210701</v>
      </c>
      <c r="Q20" s="3">
        <v>16.135084715515799</v>
      </c>
      <c r="R20" s="3">
        <v>7.54388050632706</v>
      </c>
      <c r="S20" s="308">
        <v>18.798165137614678</v>
      </c>
    </row>
  </sheetData>
  <mergeCells count="16">
    <mergeCell ref="B19:D19"/>
    <mergeCell ref="B20:D20"/>
    <mergeCell ref="B5:D5"/>
    <mergeCell ref="B2:C2"/>
    <mergeCell ref="B4:D4"/>
    <mergeCell ref="B3:C3"/>
    <mergeCell ref="B7:C7"/>
    <mergeCell ref="B8:C8"/>
    <mergeCell ref="B9:D9"/>
    <mergeCell ref="B10:D10"/>
    <mergeCell ref="B18:C18"/>
    <mergeCell ref="B12:C12"/>
    <mergeCell ref="B13:C13"/>
    <mergeCell ref="B14:D14"/>
    <mergeCell ref="B15:D15"/>
    <mergeCell ref="B17:C17"/>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U29"/>
  <sheetViews>
    <sheetView workbookViewId="0">
      <selection activeCell="I38" sqref="I38"/>
    </sheetView>
  </sheetViews>
  <sheetFormatPr defaultRowHeight="14.5" x14ac:dyDescent="0.35"/>
  <cols>
    <col min="2" max="2" width="29.7265625" customWidth="1"/>
    <col min="8" max="8" width="3.453125" customWidth="1"/>
    <col min="9" max="9" width="27.81640625" customWidth="1"/>
    <col min="10" max="10" width="12.7265625" bestFit="1" customWidth="1"/>
    <col min="14" max="14" width="6.54296875" customWidth="1"/>
    <col min="15" max="15" width="4" customWidth="1"/>
    <col min="16" max="16" width="24.7265625" customWidth="1"/>
    <col min="17" max="17" width="11.81640625" bestFit="1" customWidth="1"/>
    <col min="18" max="18" width="12.7265625" bestFit="1" customWidth="1"/>
    <col min="19" max="19" width="12.7265625" customWidth="1"/>
  </cols>
  <sheetData>
    <row r="1" spans="1:21" x14ac:dyDescent="0.35">
      <c r="A1" s="78"/>
      <c r="B1" s="78"/>
      <c r="C1" s="78"/>
      <c r="D1" s="78"/>
      <c r="E1" s="78"/>
      <c r="F1" s="78"/>
      <c r="G1" s="78"/>
      <c r="H1" s="74"/>
      <c r="I1" s="74"/>
      <c r="J1" s="74"/>
      <c r="K1" s="74"/>
      <c r="L1" s="74"/>
      <c r="M1" s="74"/>
      <c r="N1" s="74"/>
      <c r="O1" s="78"/>
      <c r="P1" s="78"/>
      <c r="Q1" s="78"/>
      <c r="R1" s="78"/>
      <c r="S1" s="78"/>
      <c r="T1" s="78"/>
      <c r="U1" s="78"/>
    </row>
    <row r="2" spans="1:21" ht="15" thickBot="1" x14ac:dyDescent="0.4">
      <c r="A2" s="78"/>
      <c r="B2" s="78"/>
      <c r="C2" s="78"/>
      <c r="D2" s="78"/>
      <c r="E2" s="78"/>
      <c r="F2" s="78"/>
      <c r="G2" s="78"/>
      <c r="H2" s="74"/>
      <c r="I2" s="74"/>
      <c r="J2" s="74"/>
      <c r="K2" s="74"/>
      <c r="L2" s="74"/>
      <c r="M2" s="74"/>
      <c r="N2" s="74"/>
      <c r="O2" s="78"/>
      <c r="P2" s="78"/>
      <c r="Q2" s="78"/>
      <c r="R2" s="78"/>
      <c r="S2" s="78"/>
      <c r="T2" s="78"/>
      <c r="U2" s="78"/>
    </row>
    <row r="3" spans="1:21" x14ac:dyDescent="0.35">
      <c r="A3" s="78"/>
      <c r="B3" s="604" t="s">
        <v>179</v>
      </c>
      <c r="C3" s="608" t="s">
        <v>97</v>
      </c>
      <c r="D3" s="606"/>
      <c r="E3" s="606"/>
      <c r="F3" s="607"/>
      <c r="G3" s="78"/>
      <c r="H3" s="74"/>
      <c r="I3" s="604" t="s">
        <v>110</v>
      </c>
      <c r="J3" s="606"/>
      <c r="K3" s="606"/>
      <c r="L3" s="606"/>
      <c r="M3" s="607"/>
      <c r="N3" s="74"/>
      <c r="O3" s="78"/>
      <c r="P3" s="604" t="s">
        <v>111</v>
      </c>
      <c r="Q3" s="606"/>
      <c r="R3" s="606"/>
      <c r="S3" s="606"/>
      <c r="T3" s="607"/>
      <c r="U3" s="78"/>
    </row>
    <row r="4" spans="1:21" ht="15" thickBot="1" x14ac:dyDescent="0.4">
      <c r="A4" s="78"/>
      <c r="B4" s="605"/>
      <c r="C4" s="148">
        <v>2016</v>
      </c>
      <c r="D4" s="146">
        <v>2017</v>
      </c>
      <c r="E4" s="446">
        <v>2018</v>
      </c>
      <c r="F4" s="147">
        <v>2019</v>
      </c>
      <c r="G4" s="78"/>
      <c r="H4" s="74"/>
      <c r="I4" s="605"/>
      <c r="J4" s="148">
        <v>2016</v>
      </c>
      <c r="K4" s="146">
        <v>2017</v>
      </c>
      <c r="L4" s="446">
        <v>2018</v>
      </c>
      <c r="M4" s="147">
        <v>2019</v>
      </c>
      <c r="N4" s="74"/>
      <c r="O4" s="78"/>
      <c r="P4" s="605"/>
      <c r="Q4" s="148">
        <v>2016</v>
      </c>
      <c r="R4" s="146">
        <v>2017</v>
      </c>
      <c r="S4" s="446">
        <v>2018</v>
      </c>
      <c r="T4" s="147">
        <v>2019</v>
      </c>
      <c r="U4" s="78"/>
    </row>
    <row r="5" spans="1:21" ht="15" thickBot="1" x14ac:dyDescent="0.4">
      <c r="A5" s="78"/>
      <c r="B5" s="149" t="s">
        <v>68</v>
      </c>
      <c r="C5" s="342">
        <f>'Transmission tables'!P18</f>
        <v>1.5528876281481341</v>
      </c>
      <c r="D5" s="343">
        <f>'Transmission tables'!P13</f>
        <v>0.99683046027737632</v>
      </c>
      <c r="E5" s="343">
        <f>'Transmission tables'!P8</f>
        <v>1.1671335200746966</v>
      </c>
      <c r="F5" s="344">
        <f>'Transmission tables'!P3</f>
        <v>1.1671335200746966</v>
      </c>
      <c r="G5" s="78"/>
      <c r="H5" s="74"/>
      <c r="I5" s="339" t="s">
        <v>68</v>
      </c>
      <c r="J5" s="342">
        <f>'Transmission tables'!M18</f>
        <v>0.47781157789173356</v>
      </c>
      <c r="K5" s="343">
        <f>'Transmission tables'!M13</f>
        <v>0.17591125769600757</v>
      </c>
      <c r="L5" s="343">
        <f>'Transmission tables'!M8</f>
        <v>0.23342670401493931</v>
      </c>
      <c r="M5" s="344">
        <f>'Transmission tables'!M3</f>
        <v>0.23342670401493931</v>
      </c>
      <c r="N5" s="74"/>
      <c r="O5" s="78"/>
      <c r="P5" s="269" t="s">
        <v>68</v>
      </c>
      <c r="Q5" s="370">
        <f>'Transmission tables'!Q18</f>
        <v>9.5562315578346713</v>
      </c>
      <c r="R5" s="370">
        <f>'Transmission tables'!Q13</f>
        <v>12.958795983605892</v>
      </c>
      <c r="S5" s="370">
        <f>'Transmission tables'!Q8</f>
        <v>1.5756302521008403</v>
      </c>
      <c r="T5" s="371">
        <f>'Transmission tables'!Q3</f>
        <v>1.5756302521008403</v>
      </c>
      <c r="U5" s="78"/>
    </row>
    <row r="6" spans="1:21" x14ac:dyDescent="0.35">
      <c r="A6" s="78"/>
      <c r="B6" s="372" t="s">
        <v>65</v>
      </c>
      <c r="C6" s="340">
        <f>'Transmission tables'!P19</f>
        <v>1.5528876281481301</v>
      </c>
      <c r="D6" s="341">
        <f>'Transmission tables'!P14</f>
        <v>0.99683046027737598</v>
      </c>
      <c r="E6" s="341">
        <f>'Transmission tables'!P9</f>
        <v>1.1671335200746999</v>
      </c>
      <c r="F6" s="266">
        <f>'Transmission tables'!P4</f>
        <v>1.3762730525736306</v>
      </c>
      <c r="G6" s="78"/>
      <c r="H6" s="74"/>
      <c r="I6" s="372" t="s">
        <v>65</v>
      </c>
      <c r="J6" s="340">
        <f>'Transmission tables'!M19</f>
        <v>0.47781157789173401</v>
      </c>
      <c r="K6" s="341">
        <f>'Transmission tables'!M14</f>
        <v>0.17591125769600799</v>
      </c>
      <c r="L6" s="341">
        <f>'Transmission tables'!M9</f>
        <v>0.23342670401493901</v>
      </c>
      <c r="M6" s="266">
        <f>'Transmission tables'!M4</f>
        <v>0.55050922102945221</v>
      </c>
      <c r="N6" s="74"/>
      <c r="O6" s="78"/>
      <c r="P6" s="372" t="s">
        <v>65</v>
      </c>
      <c r="Q6" s="366">
        <f>'Transmission tables'!Q19</f>
        <v>9.5562315578346695</v>
      </c>
      <c r="R6" s="366">
        <f>'Transmission tables'!Q14</f>
        <v>12.958795983605899</v>
      </c>
      <c r="S6" s="366">
        <f>'Transmission tables'!Q9</f>
        <v>1.5756302521008401</v>
      </c>
      <c r="T6" s="367">
        <f>'Transmission tables'!Q4</f>
        <v>3.5232590145884943</v>
      </c>
      <c r="U6" s="78"/>
    </row>
    <row r="7" spans="1:21" ht="15" thickBot="1" x14ac:dyDescent="0.4">
      <c r="A7" s="78"/>
      <c r="B7" s="373" t="s">
        <v>67</v>
      </c>
      <c r="C7" s="267">
        <f>'Transmission tables'!P20</f>
        <v>2.5277511926210701</v>
      </c>
      <c r="D7" s="338">
        <f>'Transmission tables'!P15</f>
        <v>2.24098182196387</v>
      </c>
      <c r="E7" s="447">
        <f>'Transmission tables'!P10</f>
        <v>2.6935977326668001</v>
      </c>
      <c r="F7" s="346">
        <f>'Transmission tables'!P5</f>
        <v>2.2341677725047422</v>
      </c>
      <c r="G7" s="78"/>
      <c r="H7" s="74"/>
      <c r="I7" s="373" t="s">
        <v>67</v>
      </c>
      <c r="J7" s="267">
        <f>'Transmission tables'!M20</f>
        <v>0.85833295948815203</v>
      </c>
      <c r="K7" s="338">
        <f>'Transmission tables'!M15</f>
        <v>0.94000915350833403</v>
      </c>
      <c r="L7" s="447">
        <f>'Transmission tables'!M10</f>
        <v>1.0175813656741199</v>
      </c>
      <c r="M7" s="346">
        <f>'Transmission tables'!M5</f>
        <v>0.93715091128554617</v>
      </c>
      <c r="N7" s="74"/>
      <c r="O7" s="78"/>
      <c r="P7" s="373" t="s">
        <v>67</v>
      </c>
      <c r="Q7" s="365">
        <f>'Transmission tables'!Q20</f>
        <v>16.135084715515799</v>
      </c>
      <c r="R7" s="448">
        <f>'Transmission tables'!Q15</f>
        <v>15.8147139986242</v>
      </c>
      <c r="S7" s="448">
        <f>'Transmission tables'!Q10</f>
        <v>15.1926394338332</v>
      </c>
      <c r="T7" s="368">
        <f>'Transmission tables'!Q5</f>
        <v>15.223079402922412</v>
      </c>
      <c r="U7" s="78"/>
    </row>
    <row r="8" spans="1:21" x14ac:dyDescent="0.35">
      <c r="A8" s="78"/>
      <c r="B8" s="78"/>
      <c r="C8" s="78"/>
      <c r="D8" s="78"/>
      <c r="E8" s="78"/>
      <c r="F8" s="78"/>
      <c r="G8" s="78"/>
      <c r="H8" s="74"/>
      <c r="I8" s="74"/>
      <c r="J8" s="74"/>
      <c r="K8" s="74"/>
      <c r="L8" s="74"/>
      <c r="M8" s="74"/>
      <c r="N8" s="74"/>
      <c r="O8" s="78"/>
      <c r="P8" s="78"/>
      <c r="Q8" s="78"/>
      <c r="R8" s="78"/>
      <c r="S8" s="78"/>
      <c r="T8" s="78"/>
      <c r="U8" s="78"/>
    </row>
    <row r="9" spans="1:21" x14ac:dyDescent="0.35">
      <c r="A9" s="78"/>
      <c r="B9" s="78"/>
      <c r="C9" s="78"/>
      <c r="D9" s="78"/>
      <c r="E9" s="78"/>
      <c r="F9" s="78"/>
      <c r="G9" s="78"/>
      <c r="H9" s="74"/>
      <c r="I9" s="74"/>
      <c r="J9" s="74"/>
      <c r="K9" s="74"/>
      <c r="L9" s="74"/>
      <c r="M9" s="74"/>
      <c r="N9" s="74"/>
      <c r="O9" s="78"/>
      <c r="P9" s="78"/>
      <c r="Q9" s="78"/>
      <c r="R9" s="78"/>
      <c r="S9" s="78"/>
      <c r="T9" s="78"/>
      <c r="U9" s="78"/>
    </row>
    <row r="10" spans="1:21" x14ac:dyDescent="0.35">
      <c r="A10" s="78"/>
      <c r="B10" s="78"/>
      <c r="C10" s="78"/>
      <c r="D10" s="78"/>
      <c r="E10" s="78"/>
      <c r="F10" s="78"/>
      <c r="G10" s="78"/>
      <c r="H10" s="74"/>
      <c r="I10" s="74"/>
      <c r="J10" s="74"/>
      <c r="K10" s="74"/>
      <c r="L10" s="74"/>
      <c r="M10" s="74"/>
      <c r="N10" s="74"/>
      <c r="O10" s="78"/>
      <c r="P10" s="78"/>
      <c r="Q10" s="78"/>
      <c r="R10" s="78"/>
      <c r="S10" s="78"/>
      <c r="T10" s="78"/>
      <c r="U10" s="78"/>
    </row>
    <row r="11" spans="1:21" x14ac:dyDescent="0.35">
      <c r="A11" s="78"/>
      <c r="B11" s="78"/>
      <c r="C11" s="78"/>
      <c r="D11" s="78"/>
      <c r="E11" s="78"/>
      <c r="F11" s="78"/>
      <c r="G11" s="78"/>
      <c r="H11" s="74"/>
      <c r="I11" s="74"/>
      <c r="J11" s="74"/>
      <c r="K11" s="74"/>
      <c r="L11" s="74"/>
      <c r="M11" s="74"/>
      <c r="N11" s="74"/>
      <c r="O11" s="78"/>
      <c r="P11" s="78"/>
      <c r="Q11" s="78"/>
      <c r="R11" s="78"/>
      <c r="S11" s="78"/>
      <c r="T11" s="78"/>
      <c r="U11" s="78"/>
    </row>
    <row r="12" spans="1:21" x14ac:dyDescent="0.35">
      <c r="A12" s="78"/>
      <c r="B12" s="78"/>
      <c r="C12" s="78"/>
      <c r="D12" s="78"/>
      <c r="E12" s="78"/>
      <c r="F12" s="78"/>
      <c r="G12" s="78"/>
      <c r="H12" s="74"/>
      <c r="I12" s="74"/>
      <c r="J12" s="74"/>
      <c r="K12" s="74"/>
      <c r="L12" s="74"/>
      <c r="M12" s="74"/>
      <c r="N12" s="74"/>
      <c r="O12" s="78"/>
      <c r="P12" s="78"/>
      <c r="Q12" s="78"/>
      <c r="R12" s="78"/>
      <c r="S12" s="78"/>
      <c r="T12" s="78"/>
      <c r="U12" s="78"/>
    </row>
    <row r="13" spans="1:21" x14ac:dyDescent="0.35">
      <c r="A13" s="78"/>
      <c r="B13" s="78"/>
      <c r="C13" s="78"/>
      <c r="D13" s="78"/>
      <c r="E13" s="78"/>
      <c r="F13" s="78"/>
      <c r="G13" s="78"/>
      <c r="H13" s="74"/>
      <c r="I13" s="74"/>
      <c r="J13" s="74"/>
      <c r="K13" s="74"/>
      <c r="L13" s="74"/>
      <c r="M13" s="74"/>
      <c r="N13" s="74"/>
      <c r="O13" s="78"/>
      <c r="P13" s="78"/>
      <c r="Q13" s="78"/>
      <c r="R13" s="78"/>
      <c r="S13" s="78"/>
      <c r="T13" s="78"/>
      <c r="U13" s="78"/>
    </row>
    <row r="14" spans="1:21" x14ac:dyDescent="0.35">
      <c r="A14" s="78"/>
      <c r="B14" s="78"/>
      <c r="C14" s="78"/>
      <c r="D14" s="78"/>
      <c r="E14" s="78"/>
      <c r="F14" s="78"/>
      <c r="G14" s="78"/>
      <c r="H14" s="74"/>
      <c r="I14" s="74"/>
      <c r="J14" s="74"/>
      <c r="K14" s="74"/>
      <c r="L14" s="74"/>
      <c r="M14" s="74"/>
      <c r="N14" s="74"/>
      <c r="O14" s="78"/>
      <c r="P14" s="78"/>
      <c r="Q14" s="78"/>
      <c r="R14" s="78"/>
      <c r="S14" s="78"/>
      <c r="T14" s="78"/>
      <c r="U14" s="78"/>
    </row>
    <row r="15" spans="1:21" x14ac:dyDescent="0.35">
      <c r="A15" s="78"/>
      <c r="B15" s="78"/>
      <c r="C15" s="78"/>
      <c r="D15" s="78"/>
      <c r="E15" s="78"/>
      <c r="F15" s="78"/>
      <c r="G15" s="78"/>
      <c r="H15" s="74"/>
      <c r="I15" s="74"/>
      <c r="J15" s="74"/>
      <c r="K15" s="74"/>
      <c r="L15" s="74"/>
      <c r="M15" s="74"/>
      <c r="N15" s="74"/>
      <c r="O15" s="78"/>
      <c r="P15" s="78"/>
      <c r="Q15" s="78"/>
      <c r="R15" s="78"/>
      <c r="S15" s="78"/>
      <c r="T15" s="78"/>
      <c r="U15" s="78"/>
    </row>
    <row r="16" spans="1:21" x14ac:dyDescent="0.35">
      <c r="A16" s="78"/>
      <c r="B16" s="78"/>
      <c r="C16" s="78"/>
      <c r="D16" s="78"/>
      <c r="E16" s="78"/>
      <c r="F16" s="78"/>
      <c r="G16" s="78"/>
      <c r="H16" s="74"/>
      <c r="I16" s="74"/>
      <c r="J16" s="74"/>
      <c r="K16" s="74"/>
      <c r="L16" s="74"/>
      <c r="M16" s="74"/>
      <c r="N16" s="74"/>
      <c r="O16" s="78"/>
      <c r="P16" s="78"/>
      <c r="Q16" s="78"/>
      <c r="R16" s="78"/>
      <c r="S16" s="78"/>
      <c r="T16" s="78"/>
      <c r="U16" s="78"/>
    </row>
    <row r="17" spans="1:21" x14ac:dyDescent="0.35">
      <c r="A17" s="78"/>
      <c r="B17" s="78"/>
      <c r="C17" s="78"/>
      <c r="D17" s="78"/>
      <c r="E17" s="78"/>
      <c r="F17" s="78"/>
      <c r="G17" s="78"/>
      <c r="H17" s="74"/>
      <c r="I17" s="74"/>
      <c r="J17" s="74"/>
      <c r="K17" s="74"/>
      <c r="L17" s="74"/>
      <c r="M17" s="74"/>
      <c r="N17" s="74"/>
      <c r="O17" s="78"/>
      <c r="P17" s="78"/>
      <c r="Q17" s="78"/>
      <c r="R17" s="78"/>
      <c r="S17" s="78"/>
      <c r="T17" s="78"/>
      <c r="U17" s="78"/>
    </row>
    <row r="18" spans="1:21" x14ac:dyDescent="0.35">
      <c r="A18" s="78"/>
      <c r="B18" s="78"/>
      <c r="C18" s="78"/>
      <c r="D18" s="78"/>
      <c r="E18" s="78"/>
      <c r="F18" s="78"/>
      <c r="G18" s="78"/>
      <c r="H18" s="74"/>
      <c r="I18" s="74"/>
      <c r="J18" s="74"/>
      <c r="K18" s="74"/>
      <c r="L18" s="74"/>
      <c r="M18" s="74"/>
      <c r="N18" s="74"/>
      <c r="O18" s="78"/>
      <c r="P18" s="78"/>
      <c r="Q18" s="78"/>
      <c r="R18" s="78"/>
      <c r="S18" s="78"/>
      <c r="T18" s="78"/>
      <c r="U18" s="78"/>
    </row>
    <row r="19" spans="1:21" x14ac:dyDescent="0.35">
      <c r="A19" s="78"/>
      <c r="B19" s="78"/>
      <c r="C19" s="78"/>
      <c r="D19" s="78"/>
      <c r="E19" s="78"/>
      <c r="F19" s="78"/>
      <c r="G19" s="78"/>
      <c r="H19" s="74"/>
      <c r="I19" s="74"/>
      <c r="J19" s="74"/>
      <c r="K19" s="74"/>
      <c r="L19" s="74"/>
      <c r="M19" s="74"/>
      <c r="N19" s="74"/>
      <c r="O19" s="78"/>
      <c r="P19" s="78"/>
      <c r="Q19" s="78"/>
      <c r="R19" s="78"/>
      <c r="S19" s="78"/>
      <c r="T19" s="78"/>
      <c r="U19" s="78"/>
    </row>
    <row r="20" spans="1:21" x14ac:dyDescent="0.35">
      <c r="A20" s="78"/>
      <c r="B20" s="78"/>
      <c r="C20" s="78"/>
      <c r="D20" s="78"/>
      <c r="E20" s="78"/>
      <c r="F20" s="78"/>
      <c r="G20" s="78"/>
      <c r="H20" s="74"/>
      <c r="I20" s="74"/>
      <c r="J20" s="74"/>
      <c r="K20" s="74"/>
      <c r="L20" s="74"/>
      <c r="M20" s="74"/>
      <c r="N20" s="74"/>
      <c r="O20" s="78"/>
      <c r="P20" s="78"/>
      <c r="Q20" s="78"/>
      <c r="R20" s="78"/>
      <c r="S20" s="78"/>
      <c r="T20" s="78"/>
      <c r="U20" s="78"/>
    </row>
    <row r="21" spans="1:21" x14ac:dyDescent="0.35">
      <c r="A21" s="78"/>
      <c r="B21" s="78"/>
      <c r="C21" s="78"/>
      <c r="D21" s="78"/>
      <c r="E21" s="78"/>
      <c r="F21" s="78"/>
      <c r="G21" s="78"/>
      <c r="H21" s="74"/>
      <c r="I21" s="74"/>
      <c r="J21" s="74"/>
      <c r="K21" s="74"/>
      <c r="L21" s="74"/>
      <c r="M21" s="74"/>
      <c r="N21" s="74"/>
      <c r="O21" s="78"/>
      <c r="P21" s="78"/>
      <c r="Q21" s="78"/>
      <c r="R21" s="78"/>
      <c r="S21" s="78"/>
      <c r="T21" s="78"/>
      <c r="U21" s="78"/>
    </row>
    <row r="22" spans="1:21" x14ac:dyDescent="0.35">
      <c r="A22" s="78"/>
      <c r="B22" s="78"/>
      <c r="C22" s="78"/>
      <c r="D22" s="78"/>
      <c r="E22" s="78"/>
      <c r="F22" s="78"/>
      <c r="G22" s="78"/>
      <c r="H22" s="74"/>
      <c r="I22" s="74"/>
      <c r="J22" s="74"/>
      <c r="K22" s="74"/>
      <c r="L22" s="74"/>
      <c r="M22" s="74"/>
      <c r="N22" s="74"/>
      <c r="O22" s="78"/>
      <c r="P22" s="78"/>
      <c r="Q22" s="78"/>
      <c r="R22" s="78"/>
      <c r="S22" s="78"/>
      <c r="T22" s="78"/>
      <c r="U22" s="78"/>
    </row>
    <row r="23" spans="1:21" x14ac:dyDescent="0.35">
      <c r="A23" s="78"/>
      <c r="B23" s="78"/>
      <c r="C23" s="78"/>
      <c r="D23" s="78"/>
      <c r="E23" s="78"/>
      <c r="F23" s="78"/>
      <c r="G23" s="78"/>
      <c r="H23" s="74"/>
      <c r="I23" s="74"/>
      <c r="J23" s="74"/>
      <c r="K23" s="74"/>
      <c r="L23" s="74"/>
      <c r="M23" s="74"/>
      <c r="N23" s="74"/>
      <c r="O23" s="78"/>
      <c r="P23" s="78"/>
      <c r="Q23" s="78"/>
      <c r="R23" s="78"/>
      <c r="S23" s="78"/>
      <c r="T23" s="78"/>
      <c r="U23" s="78"/>
    </row>
    <row r="24" spans="1:21" x14ac:dyDescent="0.35">
      <c r="A24" s="78"/>
      <c r="B24" s="78"/>
      <c r="C24" s="78"/>
      <c r="D24" s="78"/>
      <c r="E24" s="78"/>
      <c r="F24" s="78"/>
      <c r="G24" s="78"/>
      <c r="H24" s="74"/>
      <c r="I24" s="74"/>
      <c r="J24" s="74"/>
      <c r="K24" s="74"/>
      <c r="L24" s="74"/>
      <c r="M24" s="74"/>
      <c r="N24" s="74"/>
      <c r="O24" s="78"/>
      <c r="P24" s="78"/>
      <c r="Q24" s="78"/>
      <c r="R24" s="78"/>
      <c r="S24" s="78"/>
      <c r="T24" s="78"/>
      <c r="U24" s="78"/>
    </row>
    <row r="25" spans="1:21" x14ac:dyDescent="0.35">
      <c r="A25" s="78"/>
      <c r="B25" s="78"/>
      <c r="C25" s="78"/>
      <c r="D25" s="78"/>
      <c r="E25" s="78"/>
      <c r="F25" s="78"/>
      <c r="G25" s="78"/>
      <c r="H25" s="74"/>
      <c r="I25" s="74"/>
      <c r="J25" s="74"/>
      <c r="K25" s="74"/>
      <c r="L25" s="74"/>
      <c r="M25" s="74"/>
      <c r="N25" s="74"/>
      <c r="O25" s="78"/>
      <c r="P25" s="78"/>
      <c r="Q25" s="78"/>
      <c r="R25" s="78"/>
      <c r="S25" s="78"/>
      <c r="T25" s="78"/>
      <c r="U25" s="78"/>
    </row>
    <row r="26" spans="1:21" x14ac:dyDescent="0.35">
      <c r="A26" s="78"/>
      <c r="B26" s="78"/>
      <c r="C26" s="78"/>
      <c r="D26" s="78"/>
      <c r="E26" s="78"/>
      <c r="F26" s="78"/>
      <c r="G26" s="78"/>
      <c r="H26" s="74"/>
      <c r="I26" s="74"/>
      <c r="J26" s="74"/>
      <c r="K26" s="74"/>
      <c r="L26" s="74"/>
      <c r="M26" s="74"/>
      <c r="N26" s="74"/>
      <c r="O26" s="78"/>
      <c r="P26" s="78"/>
      <c r="Q26" s="78"/>
      <c r="R26" s="78"/>
      <c r="S26" s="78"/>
      <c r="T26" s="78"/>
      <c r="U26" s="78"/>
    </row>
    <row r="27" spans="1:21" x14ac:dyDescent="0.35">
      <c r="A27" s="78"/>
      <c r="B27" s="78"/>
      <c r="C27" s="78"/>
      <c r="D27" s="78"/>
      <c r="E27" s="78"/>
      <c r="F27" s="78"/>
      <c r="G27" s="78"/>
      <c r="H27" s="74"/>
      <c r="I27" s="74"/>
      <c r="J27" s="74"/>
      <c r="K27" s="74"/>
      <c r="L27" s="74"/>
      <c r="M27" s="74"/>
      <c r="N27" s="74"/>
      <c r="O27" s="78"/>
      <c r="P27" s="78"/>
      <c r="Q27" s="78"/>
      <c r="R27" s="78"/>
      <c r="S27" s="78"/>
      <c r="T27" s="78"/>
      <c r="U27" s="78"/>
    </row>
    <row r="28" spans="1:21" x14ac:dyDescent="0.35">
      <c r="A28" s="78"/>
      <c r="B28" s="78"/>
      <c r="C28" s="78"/>
      <c r="D28" s="78"/>
      <c r="E28" s="78"/>
      <c r="F28" s="78"/>
      <c r="G28" s="78"/>
      <c r="H28" s="74"/>
      <c r="I28" s="74"/>
      <c r="J28" s="74"/>
      <c r="K28" s="74"/>
      <c r="L28" s="74"/>
      <c r="M28" s="74"/>
      <c r="N28" s="74"/>
      <c r="O28" s="78"/>
      <c r="P28" s="78"/>
      <c r="Q28" s="78"/>
      <c r="R28" s="78"/>
      <c r="S28" s="78"/>
      <c r="T28" s="78"/>
      <c r="U28" s="78"/>
    </row>
    <row r="29" spans="1:21" s="144" customFormat="1" x14ac:dyDescent="0.35"/>
  </sheetData>
  <mergeCells count="6">
    <mergeCell ref="I3:I4"/>
    <mergeCell ref="J3:M3"/>
    <mergeCell ref="P3:P4"/>
    <mergeCell ref="Q3:T3"/>
    <mergeCell ref="B3:B4"/>
    <mergeCell ref="C3:F3"/>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54"/>
  <sheetViews>
    <sheetView workbookViewId="0">
      <selection activeCell="F69" sqref="F69"/>
    </sheetView>
  </sheetViews>
  <sheetFormatPr defaultRowHeight="14.5" x14ac:dyDescent="0.35"/>
  <cols>
    <col min="3" max="3" width="17.7265625" customWidth="1"/>
    <col min="5" max="19" width="9.7265625" customWidth="1"/>
  </cols>
  <sheetData>
    <row r="1" spans="2:19" ht="15" thickBot="1" x14ac:dyDescent="0.4"/>
    <row r="2" spans="2:19" ht="44" thickBot="1" x14ac:dyDescent="0.4">
      <c r="B2" s="609" t="s">
        <v>222</v>
      </c>
      <c r="C2" s="610"/>
      <c r="D2" s="322" t="s">
        <v>3</v>
      </c>
      <c r="E2" s="323" t="s">
        <v>4</v>
      </c>
      <c r="F2" s="323" t="s">
        <v>5</v>
      </c>
      <c r="G2" s="323" t="s">
        <v>6</v>
      </c>
      <c r="H2" s="323" t="s">
        <v>7</v>
      </c>
      <c r="I2" s="323" t="s">
        <v>8</v>
      </c>
      <c r="J2" s="324" t="s">
        <v>9</v>
      </c>
      <c r="K2" s="325" t="s">
        <v>10</v>
      </c>
      <c r="L2" s="325" t="s">
        <v>11</v>
      </c>
      <c r="M2" s="323" t="s">
        <v>12</v>
      </c>
      <c r="N2" s="323" t="s">
        <v>13</v>
      </c>
      <c r="O2" s="323" t="s">
        <v>14</v>
      </c>
      <c r="P2" s="324" t="s">
        <v>15</v>
      </c>
      <c r="Q2" s="323" t="s">
        <v>16</v>
      </c>
      <c r="R2" s="323" t="s">
        <v>17</v>
      </c>
      <c r="S2" s="326" t="s">
        <v>18</v>
      </c>
    </row>
    <row r="3" spans="2:19" x14ac:dyDescent="0.35">
      <c r="B3" s="611" t="s">
        <v>19</v>
      </c>
      <c r="C3" s="612"/>
      <c r="D3" s="476" t="s">
        <v>33</v>
      </c>
      <c r="E3" s="12">
        <v>71.599999999999994</v>
      </c>
      <c r="F3" s="13">
        <v>0</v>
      </c>
      <c r="G3" s="13">
        <v>2</v>
      </c>
      <c r="H3" s="13">
        <v>0</v>
      </c>
      <c r="I3" s="13">
        <v>4</v>
      </c>
      <c r="J3" s="14">
        <v>6</v>
      </c>
      <c r="K3" s="12">
        <v>40.700000000000003</v>
      </c>
      <c r="L3" s="13">
        <v>0</v>
      </c>
      <c r="M3" s="15">
        <v>2.7932960893854752</v>
      </c>
      <c r="N3" s="15">
        <v>0</v>
      </c>
      <c r="O3" s="15">
        <v>5.5865921787709505</v>
      </c>
      <c r="P3" s="16">
        <v>8.3798882681564244</v>
      </c>
      <c r="Q3" s="12">
        <v>56.843575418994419</v>
      </c>
      <c r="R3" s="12">
        <v>0</v>
      </c>
      <c r="S3" s="124">
        <v>20.350000000000001</v>
      </c>
    </row>
    <row r="4" spans="2:19" x14ac:dyDescent="0.35">
      <c r="B4" s="613"/>
      <c r="C4" s="614"/>
      <c r="D4" s="477" t="s">
        <v>34</v>
      </c>
      <c r="E4" s="17" t="s">
        <v>224</v>
      </c>
      <c r="F4" s="18">
        <v>0</v>
      </c>
      <c r="G4" s="18">
        <v>3</v>
      </c>
      <c r="H4" s="18">
        <v>0</v>
      </c>
      <c r="I4" s="18">
        <v>4</v>
      </c>
      <c r="J4" s="19">
        <v>7</v>
      </c>
      <c r="K4" s="17">
        <v>39</v>
      </c>
      <c r="L4" s="18">
        <v>0</v>
      </c>
      <c r="M4" s="20">
        <v>4.9751243781094532</v>
      </c>
      <c r="N4" s="20">
        <v>0</v>
      </c>
      <c r="O4" s="20">
        <v>6.6334991708126037</v>
      </c>
      <c r="P4" s="21">
        <v>11.608623548922058</v>
      </c>
      <c r="Q4" s="17">
        <v>64.676616915422898</v>
      </c>
      <c r="R4" s="17">
        <v>0</v>
      </c>
      <c r="S4" s="132">
        <v>13</v>
      </c>
    </row>
    <row r="5" spans="2:19" x14ac:dyDescent="0.35">
      <c r="B5" s="613"/>
      <c r="C5" s="614"/>
      <c r="D5" s="477" t="s">
        <v>35</v>
      </c>
      <c r="E5" s="17" t="s">
        <v>225</v>
      </c>
      <c r="F5" s="18">
        <v>0</v>
      </c>
      <c r="G5" s="18">
        <v>1</v>
      </c>
      <c r="H5" s="18">
        <v>1</v>
      </c>
      <c r="I5" s="18">
        <v>0</v>
      </c>
      <c r="J5" s="19">
        <v>2</v>
      </c>
      <c r="K5" s="17">
        <v>8</v>
      </c>
      <c r="L5" s="18">
        <v>3</v>
      </c>
      <c r="M5" s="20">
        <v>1.4705882352941178</v>
      </c>
      <c r="N5" s="20">
        <v>1.4705882352941178</v>
      </c>
      <c r="O5" s="20">
        <v>0</v>
      </c>
      <c r="P5" s="21">
        <v>2.9411764705882355</v>
      </c>
      <c r="Q5" s="17">
        <v>11.76470588235294</v>
      </c>
      <c r="R5" s="17">
        <v>4.4117647058823533</v>
      </c>
      <c r="S5" s="132">
        <v>8</v>
      </c>
    </row>
    <row r="6" spans="2:19" x14ac:dyDescent="0.35">
      <c r="B6" s="613"/>
      <c r="C6" s="614"/>
      <c r="D6" s="477" t="s">
        <v>223</v>
      </c>
      <c r="E6" s="17" t="s">
        <v>226</v>
      </c>
      <c r="F6" s="18">
        <v>0</v>
      </c>
      <c r="G6" s="18">
        <v>0</v>
      </c>
      <c r="H6" s="18">
        <v>0</v>
      </c>
      <c r="I6" s="18">
        <v>3</v>
      </c>
      <c r="J6" s="19">
        <v>3</v>
      </c>
      <c r="K6" s="17">
        <v>0</v>
      </c>
      <c r="L6" s="18">
        <v>0</v>
      </c>
      <c r="M6" s="20">
        <v>0</v>
      </c>
      <c r="N6" s="20">
        <v>0</v>
      </c>
      <c r="O6" s="20">
        <v>4.1208791208791213</v>
      </c>
      <c r="P6" s="21">
        <v>4.1208791208791213</v>
      </c>
      <c r="Q6" s="17">
        <v>0</v>
      </c>
      <c r="R6" s="17">
        <v>0</v>
      </c>
      <c r="S6" s="132">
        <v>0</v>
      </c>
    </row>
    <row r="7" spans="2:19" x14ac:dyDescent="0.35">
      <c r="B7" s="613"/>
      <c r="C7" s="614"/>
      <c r="D7" s="477" t="s">
        <v>55</v>
      </c>
      <c r="E7" s="17" t="s">
        <v>227</v>
      </c>
      <c r="F7" s="18">
        <v>0</v>
      </c>
      <c r="G7" s="18">
        <v>3</v>
      </c>
      <c r="H7" s="18">
        <v>0</v>
      </c>
      <c r="I7" s="18">
        <v>0</v>
      </c>
      <c r="J7" s="19">
        <v>3</v>
      </c>
      <c r="K7" s="17">
        <v>26</v>
      </c>
      <c r="L7" s="18">
        <v>0</v>
      </c>
      <c r="M7" s="20">
        <v>3.2608695652173911</v>
      </c>
      <c r="N7" s="20">
        <v>0</v>
      </c>
      <c r="O7" s="20">
        <v>0</v>
      </c>
      <c r="P7" s="21">
        <v>3.2608695652173911</v>
      </c>
      <c r="Q7" s="17">
        <v>28.260869565217391</v>
      </c>
      <c r="R7" s="17">
        <v>0</v>
      </c>
      <c r="S7" s="132">
        <v>8.6666666666666661</v>
      </c>
    </row>
    <row r="8" spans="2:19" x14ac:dyDescent="0.35">
      <c r="B8" s="613"/>
      <c r="C8" s="614"/>
      <c r="D8" s="477" t="s">
        <v>36</v>
      </c>
      <c r="E8" s="17">
        <v>53</v>
      </c>
      <c r="F8" s="18">
        <v>0</v>
      </c>
      <c r="G8" s="18">
        <v>0</v>
      </c>
      <c r="H8" s="18">
        <v>0</v>
      </c>
      <c r="I8" s="18">
        <v>0</v>
      </c>
      <c r="J8" s="19">
        <v>0</v>
      </c>
      <c r="K8" s="17">
        <v>0</v>
      </c>
      <c r="L8" s="18">
        <v>0</v>
      </c>
      <c r="M8" s="20">
        <v>0</v>
      </c>
      <c r="N8" s="20">
        <v>0</v>
      </c>
      <c r="O8" s="20">
        <v>0</v>
      </c>
      <c r="P8" s="21">
        <v>0</v>
      </c>
      <c r="Q8" s="17">
        <v>0</v>
      </c>
      <c r="R8" s="17">
        <v>0</v>
      </c>
      <c r="S8" s="132">
        <v>0</v>
      </c>
    </row>
    <row r="9" spans="2:19" x14ac:dyDescent="0.35">
      <c r="B9" s="613"/>
      <c r="C9" s="614"/>
      <c r="D9" s="477" t="s">
        <v>37</v>
      </c>
      <c r="E9" s="17">
        <v>44</v>
      </c>
      <c r="F9" s="18">
        <v>0</v>
      </c>
      <c r="G9" s="18">
        <v>0</v>
      </c>
      <c r="H9" s="18">
        <v>0</v>
      </c>
      <c r="I9" s="18">
        <v>0</v>
      </c>
      <c r="J9" s="19">
        <v>0</v>
      </c>
      <c r="K9" s="17">
        <v>0</v>
      </c>
      <c r="L9" s="18">
        <v>0</v>
      </c>
      <c r="M9" s="20">
        <v>0</v>
      </c>
      <c r="N9" s="20">
        <v>0</v>
      </c>
      <c r="O9" s="20">
        <v>0</v>
      </c>
      <c r="P9" s="21">
        <v>0</v>
      </c>
      <c r="Q9" s="17">
        <v>0</v>
      </c>
      <c r="R9" s="17">
        <v>0</v>
      </c>
      <c r="S9" s="132">
        <v>0</v>
      </c>
    </row>
    <row r="10" spans="2:19" x14ac:dyDescent="0.35">
      <c r="B10" s="613"/>
      <c r="C10" s="614"/>
      <c r="D10" s="477" t="s">
        <v>38</v>
      </c>
      <c r="E10" s="17">
        <v>33</v>
      </c>
      <c r="F10" s="18">
        <v>0</v>
      </c>
      <c r="G10" s="18">
        <v>2</v>
      </c>
      <c r="H10" s="18">
        <v>1</v>
      </c>
      <c r="I10" s="18">
        <v>0</v>
      </c>
      <c r="J10" s="19">
        <v>3</v>
      </c>
      <c r="K10" s="17">
        <v>11</v>
      </c>
      <c r="L10" s="18">
        <v>23</v>
      </c>
      <c r="M10" s="20">
        <v>6.0606060606060606</v>
      </c>
      <c r="N10" s="20">
        <v>3.0303030303030303</v>
      </c>
      <c r="O10" s="20">
        <v>0</v>
      </c>
      <c r="P10" s="21">
        <v>9.0909090909090917</v>
      </c>
      <c r="Q10" s="17">
        <v>33.333333333333329</v>
      </c>
      <c r="R10" s="17">
        <v>69.696969696969703</v>
      </c>
      <c r="S10" s="132">
        <v>5.5</v>
      </c>
    </row>
    <row r="11" spans="2:19" x14ac:dyDescent="0.35">
      <c r="B11" s="613"/>
      <c r="C11" s="614"/>
      <c r="D11" s="477" t="s">
        <v>48</v>
      </c>
      <c r="E11" s="17">
        <v>67</v>
      </c>
      <c r="F11" s="18">
        <v>0</v>
      </c>
      <c r="G11" s="18">
        <v>1</v>
      </c>
      <c r="H11" s="18">
        <v>0</v>
      </c>
      <c r="I11" s="18">
        <v>0</v>
      </c>
      <c r="J11" s="19">
        <v>1</v>
      </c>
      <c r="K11" s="17">
        <v>73</v>
      </c>
      <c r="L11" s="18">
        <v>32</v>
      </c>
      <c r="M11" s="20">
        <v>1.4925373134328359</v>
      </c>
      <c r="N11" s="20">
        <v>0</v>
      </c>
      <c r="O11" s="20">
        <v>0</v>
      </c>
      <c r="P11" s="21">
        <v>1.4925373134328359</v>
      </c>
      <c r="Q11" s="17">
        <v>108.95522388059702</v>
      </c>
      <c r="R11" s="17">
        <v>47.761194029850742</v>
      </c>
      <c r="S11" s="132">
        <v>73</v>
      </c>
    </row>
    <row r="12" spans="2:19" x14ac:dyDescent="0.35">
      <c r="B12" s="615"/>
      <c r="C12" s="616"/>
      <c r="D12" s="489" t="s">
        <v>50</v>
      </c>
      <c r="E12" s="22">
        <v>56</v>
      </c>
      <c r="F12" s="47">
        <v>0</v>
      </c>
      <c r="G12" s="47">
        <v>0</v>
      </c>
      <c r="H12" s="47">
        <v>0</v>
      </c>
      <c r="I12" s="47">
        <v>1</v>
      </c>
      <c r="J12" s="62">
        <v>1</v>
      </c>
      <c r="K12" s="22">
        <v>0</v>
      </c>
      <c r="L12" s="47">
        <v>0</v>
      </c>
      <c r="M12" s="36">
        <v>0</v>
      </c>
      <c r="N12" s="36">
        <v>0</v>
      </c>
      <c r="O12" s="36">
        <v>1.7857142857142858</v>
      </c>
      <c r="P12" s="60">
        <v>1.7857142857142858</v>
      </c>
      <c r="Q12" s="22">
        <v>0</v>
      </c>
      <c r="R12" s="22">
        <v>0</v>
      </c>
      <c r="S12" s="133">
        <v>0</v>
      </c>
    </row>
    <row r="13" spans="2:19" ht="15" thickBot="1" x14ac:dyDescent="0.4">
      <c r="B13" s="615"/>
      <c r="C13" s="616"/>
      <c r="D13" s="480" t="s">
        <v>52</v>
      </c>
      <c r="E13" s="22" t="s">
        <v>195</v>
      </c>
      <c r="F13" s="47">
        <v>0</v>
      </c>
      <c r="G13" s="47">
        <v>0</v>
      </c>
      <c r="H13" s="47">
        <v>0</v>
      </c>
      <c r="I13" s="47">
        <v>0</v>
      </c>
      <c r="J13" s="62">
        <v>0</v>
      </c>
      <c r="K13" s="22">
        <v>0</v>
      </c>
      <c r="L13" s="47">
        <v>0</v>
      </c>
      <c r="M13" s="36">
        <v>0</v>
      </c>
      <c r="N13" s="36">
        <v>0</v>
      </c>
      <c r="O13" s="36">
        <v>0</v>
      </c>
      <c r="P13" s="60">
        <v>0</v>
      </c>
      <c r="Q13" s="22">
        <v>0</v>
      </c>
      <c r="R13" s="22">
        <v>0</v>
      </c>
      <c r="S13" s="133">
        <v>0</v>
      </c>
    </row>
    <row r="14" spans="2:19" x14ac:dyDescent="0.35">
      <c r="B14" s="617" t="s">
        <v>20</v>
      </c>
      <c r="C14" s="618"/>
      <c r="D14" s="618"/>
      <c r="E14" s="23">
        <v>617.70000000000005</v>
      </c>
      <c r="F14" s="24">
        <v>0</v>
      </c>
      <c r="G14" s="24">
        <v>12</v>
      </c>
      <c r="H14" s="24">
        <v>2</v>
      </c>
      <c r="I14" s="24">
        <v>12</v>
      </c>
      <c r="J14" s="63">
        <v>26</v>
      </c>
      <c r="K14" s="23">
        <v>197.7</v>
      </c>
      <c r="L14" s="24">
        <v>58</v>
      </c>
      <c r="M14" s="26">
        <v>1.9426906265177268</v>
      </c>
      <c r="N14" s="26">
        <v>0.32378177108628781</v>
      </c>
      <c r="O14" s="26">
        <v>1.9426906265177271</v>
      </c>
      <c r="P14" s="58">
        <v>4.2091630241217421</v>
      </c>
      <c r="Q14" s="23">
        <v>32.005828071879549</v>
      </c>
      <c r="R14" s="23">
        <v>9.3896713615023462</v>
      </c>
      <c r="S14" s="309">
        <v>16.474999999999998</v>
      </c>
    </row>
    <row r="15" spans="2:19" x14ac:dyDescent="0.35">
      <c r="B15" s="619" t="s">
        <v>32</v>
      </c>
      <c r="C15" s="620"/>
      <c r="D15" s="620"/>
      <c r="E15" s="27">
        <v>6610.7</v>
      </c>
      <c r="F15" s="28">
        <v>0</v>
      </c>
      <c r="G15" s="28">
        <v>87</v>
      </c>
      <c r="H15" s="28">
        <v>50</v>
      </c>
      <c r="I15" s="28">
        <v>85</v>
      </c>
      <c r="J15" s="29">
        <v>222</v>
      </c>
      <c r="K15" s="27">
        <v>1315.7</v>
      </c>
      <c r="L15" s="28">
        <v>456</v>
      </c>
      <c r="M15" s="30">
        <v>1.3160482248475955</v>
      </c>
      <c r="N15" s="30">
        <v>0.75634955451011243</v>
      </c>
      <c r="O15" s="30">
        <v>1.2857942426671911</v>
      </c>
      <c r="P15" s="31">
        <v>3.3581920220248995</v>
      </c>
      <c r="Q15" s="27">
        <v>19.902582177379099</v>
      </c>
      <c r="R15" s="27">
        <v>6.8979079371322252</v>
      </c>
      <c r="S15" s="327">
        <v>15.122988505747127</v>
      </c>
    </row>
    <row r="16" spans="2:19" ht="15" thickBot="1" x14ac:dyDescent="0.4">
      <c r="B16" s="542" t="s">
        <v>21</v>
      </c>
      <c r="C16" s="543"/>
      <c r="D16" s="543"/>
      <c r="E16" s="32">
        <v>13338.3</v>
      </c>
      <c r="F16" s="25">
        <v>0</v>
      </c>
      <c r="G16" s="25">
        <v>125</v>
      </c>
      <c r="H16" s="25">
        <v>65</v>
      </c>
      <c r="I16" s="25">
        <v>108</v>
      </c>
      <c r="J16" s="33">
        <v>298</v>
      </c>
      <c r="K16" s="32">
        <v>2030.5</v>
      </c>
      <c r="L16" s="25">
        <v>914</v>
      </c>
      <c r="M16" s="34">
        <v>0.93715091128554617</v>
      </c>
      <c r="N16" s="34">
        <v>0.48731847386848404</v>
      </c>
      <c r="O16" s="34">
        <v>0.80969838735071198</v>
      </c>
      <c r="P16" s="35">
        <v>2.2341677725047422</v>
      </c>
      <c r="Q16" s="32">
        <v>15.223079402922412</v>
      </c>
      <c r="R16" s="32">
        <v>6.8524474633199137</v>
      </c>
      <c r="S16" s="302">
        <v>16.244</v>
      </c>
    </row>
    <row r="17" spans="2:19" ht="15" thickBot="1" x14ac:dyDescent="0.4"/>
    <row r="18" spans="2:19" ht="44" thickBot="1" x14ac:dyDescent="0.4">
      <c r="B18" s="609" t="s">
        <v>188</v>
      </c>
      <c r="C18" s="610"/>
      <c r="D18" s="322" t="s">
        <v>3</v>
      </c>
      <c r="E18" s="323" t="s">
        <v>4</v>
      </c>
      <c r="F18" s="323" t="s">
        <v>5</v>
      </c>
      <c r="G18" s="323" t="s">
        <v>6</v>
      </c>
      <c r="H18" s="323" t="s">
        <v>7</v>
      </c>
      <c r="I18" s="323" t="s">
        <v>8</v>
      </c>
      <c r="J18" s="324" t="s">
        <v>9</v>
      </c>
      <c r="K18" s="325" t="s">
        <v>10</v>
      </c>
      <c r="L18" s="325" t="s">
        <v>11</v>
      </c>
      <c r="M18" s="323" t="s">
        <v>12</v>
      </c>
      <c r="N18" s="323" t="s">
        <v>13</v>
      </c>
      <c r="O18" s="323" t="s">
        <v>14</v>
      </c>
      <c r="P18" s="324" t="s">
        <v>15</v>
      </c>
      <c r="Q18" s="323" t="s">
        <v>16</v>
      </c>
      <c r="R18" s="323" t="s">
        <v>17</v>
      </c>
      <c r="S18" s="326" t="s">
        <v>18</v>
      </c>
    </row>
    <row r="19" spans="2:19" x14ac:dyDescent="0.35">
      <c r="B19" s="611" t="s">
        <v>19</v>
      </c>
      <c r="C19" s="612"/>
      <c r="D19" s="418" t="s">
        <v>33</v>
      </c>
      <c r="E19" s="12" t="s">
        <v>189</v>
      </c>
      <c r="F19" s="13">
        <v>0</v>
      </c>
      <c r="G19" s="13">
        <v>6</v>
      </c>
      <c r="H19" s="13">
        <v>0</v>
      </c>
      <c r="I19" s="13">
        <v>2</v>
      </c>
      <c r="J19" s="14">
        <v>8</v>
      </c>
      <c r="K19" s="12">
        <v>130</v>
      </c>
      <c r="L19" s="13">
        <v>0</v>
      </c>
      <c r="M19" s="15">
        <v>10</v>
      </c>
      <c r="N19" s="15">
        <v>0</v>
      </c>
      <c r="O19" s="15">
        <v>3.3333333333333335</v>
      </c>
      <c r="P19" s="16">
        <v>13.333333333333334</v>
      </c>
      <c r="Q19" s="12">
        <v>216.66666666666666</v>
      </c>
      <c r="R19" s="12">
        <v>0</v>
      </c>
      <c r="S19" s="124">
        <v>21.666666666666668</v>
      </c>
    </row>
    <row r="20" spans="2:19" x14ac:dyDescent="0.35">
      <c r="B20" s="613"/>
      <c r="C20" s="614"/>
      <c r="D20" s="419" t="s">
        <v>34</v>
      </c>
      <c r="E20" s="17">
        <v>61</v>
      </c>
      <c r="F20" s="18">
        <v>0</v>
      </c>
      <c r="G20" s="18">
        <v>1</v>
      </c>
      <c r="H20" s="18">
        <v>0</v>
      </c>
      <c r="I20" s="18">
        <v>2</v>
      </c>
      <c r="J20" s="19">
        <v>3</v>
      </c>
      <c r="K20" s="17">
        <v>3</v>
      </c>
      <c r="L20" s="18">
        <v>0</v>
      </c>
      <c r="M20" s="20">
        <v>1.639344262295082</v>
      </c>
      <c r="N20" s="20">
        <v>0</v>
      </c>
      <c r="O20" s="20">
        <v>3.278688524590164</v>
      </c>
      <c r="P20" s="21">
        <v>4.918032786885246</v>
      </c>
      <c r="Q20" s="17">
        <v>4.918032786885246</v>
      </c>
      <c r="R20" s="17">
        <v>0</v>
      </c>
      <c r="S20" s="132">
        <v>3</v>
      </c>
    </row>
    <row r="21" spans="2:19" x14ac:dyDescent="0.35">
      <c r="B21" s="613"/>
      <c r="C21" s="614"/>
      <c r="D21" s="419" t="s">
        <v>35</v>
      </c>
      <c r="E21" s="17" t="s">
        <v>190</v>
      </c>
      <c r="F21" s="18">
        <v>0</v>
      </c>
      <c r="G21" s="18">
        <v>0</v>
      </c>
      <c r="H21" s="18">
        <v>0</v>
      </c>
      <c r="I21" s="18">
        <v>0</v>
      </c>
      <c r="J21" s="19">
        <v>0</v>
      </c>
      <c r="K21" s="17">
        <v>0</v>
      </c>
      <c r="L21" s="18">
        <v>0</v>
      </c>
      <c r="M21" s="20">
        <v>0</v>
      </c>
      <c r="N21" s="20">
        <v>0</v>
      </c>
      <c r="O21" s="20">
        <v>0</v>
      </c>
      <c r="P21" s="21">
        <v>0</v>
      </c>
      <c r="Q21" s="17">
        <v>0</v>
      </c>
      <c r="R21" s="17">
        <v>0</v>
      </c>
      <c r="S21" s="132">
        <v>0</v>
      </c>
    </row>
    <row r="22" spans="2:19" x14ac:dyDescent="0.35">
      <c r="B22" s="613"/>
      <c r="C22" s="614"/>
      <c r="D22" s="419" t="s">
        <v>36</v>
      </c>
      <c r="E22" s="17">
        <v>48</v>
      </c>
      <c r="F22" s="18">
        <v>0</v>
      </c>
      <c r="G22" s="18">
        <v>0</v>
      </c>
      <c r="H22" s="18">
        <v>2</v>
      </c>
      <c r="I22" s="18">
        <v>2</v>
      </c>
      <c r="J22" s="19">
        <v>4</v>
      </c>
      <c r="K22" s="17">
        <v>0</v>
      </c>
      <c r="L22" s="18">
        <v>2</v>
      </c>
      <c r="M22" s="20">
        <v>0</v>
      </c>
      <c r="N22" s="20">
        <v>4.166666666666667</v>
      </c>
      <c r="O22" s="20">
        <v>4.166666666666667</v>
      </c>
      <c r="P22" s="21">
        <v>8.3333333333333339</v>
      </c>
      <c r="Q22" s="17">
        <v>0</v>
      </c>
      <c r="R22" s="17">
        <v>4.1666666666666661</v>
      </c>
      <c r="S22" s="132">
        <v>0</v>
      </c>
    </row>
    <row r="23" spans="2:19" x14ac:dyDescent="0.35">
      <c r="B23" s="613"/>
      <c r="C23" s="614"/>
      <c r="D23" s="419" t="s">
        <v>37</v>
      </c>
      <c r="E23" s="17">
        <v>44</v>
      </c>
      <c r="F23" s="18">
        <v>0</v>
      </c>
      <c r="G23" s="18">
        <v>0</v>
      </c>
      <c r="H23" s="18">
        <v>0</v>
      </c>
      <c r="I23" s="18">
        <v>0</v>
      </c>
      <c r="J23" s="19">
        <v>0</v>
      </c>
      <c r="K23" s="17">
        <v>0</v>
      </c>
      <c r="L23" s="18">
        <v>0</v>
      </c>
      <c r="M23" s="20">
        <v>0</v>
      </c>
      <c r="N23" s="20">
        <v>0</v>
      </c>
      <c r="O23" s="20">
        <v>0</v>
      </c>
      <c r="P23" s="21">
        <v>0</v>
      </c>
      <c r="Q23" s="17">
        <v>0</v>
      </c>
      <c r="R23" s="17">
        <v>0</v>
      </c>
      <c r="S23" s="132">
        <v>0</v>
      </c>
    </row>
    <row r="24" spans="2:19" x14ac:dyDescent="0.35">
      <c r="B24" s="613"/>
      <c r="C24" s="614"/>
      <c r="D24" s="419" t="s">
        <v>38</v>
      </c>
      <c r="E24" s="17" t="s">
        <v>191</v>
      </c>
      <c r="F24" s="18">
        <v>0</v>
      </c>
      <c r="G24" s="18">
        <v>3</v>
      </c>
      <c r="H24" s="18">
        <v>0</v>
      </c>
      <c r="I24" s="18">
        <v>3</v>
      </c>
      <c r="J24" s="19">
        <v>6</v>
      </c>
      <c r="K24" s="17">
        <v>50</v>
      </c>
      <c r="L24" s="18">
        <v>0</v>
      </c>
      <c r="M24" s="20">
        <v>10.344827586206897</v>
      </c>
      <c r="N24" s="20">
        <v>0</v>
      </c>
      <c r="O24" s="20">
        <v>10.344827586206897</v>
      </c>
      <c r="P24" s="21">
        <v>20.689655172413794</v>
      </c>
      <c r="Q24" s="17">
        <v>172.41379310344826</v>
      </c>
      <c r="R24" s="17">
        <v>0</v>
      </c>
      <c r="S24" s="132">
        <v>16.666666666666668</v>
      </c>
    </row>
    <row r="25" spans="2:19" x14ac:dyDescent="0.35">
      <c r="B25" s="613"/>
      <c r="C25" s="614"/>
      <c r="D25" s="419" t="s">
        <v>48</v>
      </c>
      <c r="E25" s="17">
        <v>75</v>
      </c>
      <c r="F25" s="18">
        <v>0</v>
      </c>
      <c r="G25" s="18">
        <v>0</v>
      </c>
      <c r="H25" s="18">
        <v>1</v>
      </c>
      <c r="I25" s="18">
        <v>0</v>
      </c>
      <c r="J25" s="19">
        <v>1</v>
      </c>
      <c r="K25" s="17">
        <v>0</v>
      </c>
      <c r="L25" s="18">
        <v>0</v>
      </c>
      <c r="M25" s="20">
        <v>0</v>
      </c>
      <c r="N25" s="20">
        <v>1.3333333333333333</v>
      </c>
      <c r="O25" s="20">
        <v>0</v>
      </c>
      <c r="P25" s="21">
        <v>1.3333333333333333</v>
      </c>
      <c r="Q25" s="17">
        <v>0</v>
      </c>
      <c r="R25" s="17">
        <v>0</v>
      </c>
      <c r="S25" s="132">
        <v>0</v>
      </c>
    </row>
    <row r="26" spans="2:19" ht="15" thickBot="1" x14ac:dyDescent="0.4">
      <c r="B26" s="615"/>
      <c r="C26" s="616"/>
      <c r="D26" s="420" t="s">
        <v>50</v>
      </c>
      <c r="E26" s="40">
        <v>49</v>
      </c>
      <c r="F26" s="41">
        <v>0</v>
      </c>
      <c r="G26" s="41">
        <v>3</v>
      </c>
      <c r="H26" s="41">
        <v>0</v>
      </c>
      <c r="I26" s="41">
        <v>1</v>
      </c>
      <c r="J26" s="256">
        <v>4</v>
      </c>
      <c r="K26" s="40">
        <v>121.5</v>
      </c>
      <c r="L26" s="41">
        <v>0</v>
      </c>
      <c r="M26" s="42">
        <v>6.1224489795918364</v>
      </c>
      <c r="N26" s="42">
        <v>0</v>
      </c>
      <c r="O26" s="42">
        <v>2.0408163265306123</v>
      </c>
      <c r="P26" s="257">
        <v>8.1632653061224492</v>
      </c>
      <c r="Q26" s="40">
        <v>247.9591836734694</v>
      </c>
      <c r="R26" s="40">
        <v>0</v>
      </c>
      <c r="S26" s="270">
        <v>40.5</v>
      </c>
    </row>
    <row r="27" spans="2:19" x14ac:dyDescent="0.35">
      <c r="B27" s="617" t="s">
        <v>20</v>
      </c>
      <c r="C27" s="618"/>
      <c r="D27" s="618"/>
      <c r="E27" s="23">
        <v>433</v>
      </c>
      <c r="F27" s="24">
        <v>0</v>
      </c>
      <c r="G27" s="24">
        <v>13</v>
      </c>
      <c r="H27" s="24">
        <v>3</v>
      </c>
      <c r="I27" s="24">
        <v>10</v>
      </c>
      <c r="J27" s="63">
        <v>26</v>
      </c>
      <c r="K27" s="23">
        <v>304.5</v>
      </c>
      <c r="L27" s="24">
        <v>2</v>
      </c>
      <c r="M27" s="26">
        <v>3.0023094688221699</v>
      </c>
      <c r="N27" s="26">
        <v>0.69284064665126999</v>
      </c>
      <c r="O27" s="26">
        <v>2.3094688221709001</v>
      </c>
      <c r="P27" s="58">
        <v>6.0046189376443397</v>
      </c>
      <c r="Q27" s="23">
        <v>70.323325635103899</v>
      </c>
      <c r="R27" s="23">
        <v>0.46189376443418001</v>
      </c>
      <c r="S27" s="309">
        <v>23.423076923076923</v>
      </c>
    </row>
    <row r="28" spans="2:19" x14ac:dyDescent="0.35">
      <c r="B28" s="619" t="s">
        <v>32</v>
      </c>
      <c r="C28" s="620"/>
      <c r="D28" s="620"/>
      <c r="E28" s="27">
        <v>5702.55</v>
      </c>
      <c r="F28" s="28">
        <v>0</v>
      </c>
      <c r="G28" s="28">
        <v>93</v>
      </c>
      <c r="H28" s="28">
        <v>34</v>
      </c>
      <c r="I28" s="28">
        <v>125</v>
      </c>
      <c r="J28" s="29">
        <v>252</v>
      </c>
      <c r="K28" s="27">
        <v>1705.5</v>
      </c>
      <c r="L28" s="28">
        <v>659</v>
      </c>
      <c r="M28" s="30">
        <v>1.63084935686666</v>
      </c>
      <c r="N28" s="30">
        <v>0.59622449605878103</v>
      </c>
      <c r="O28" s="30">
        <v>2.1920018237455201</v>
      </c>
      <c r="P28" s="31">
        <v>4.4190756766709596</v>
      </c>
      <c r="Q28" s="27">
        <v>29.9076728831838</v>
      </c>
      <c r="R28" s="27">
        <v>11.5562336147864</v>
      </c>
      <c r="S28" s="327">
        <v>18.338709677419356</v>
      </c>
    </row>
    <row r="29" spans="2:19" ht="15" thickBot="1" x14ac:dyDescent="0.4">
      <c r="B29" s="542" t="s">
        <v>21</v>
      </c>
      <c r="C29" s="543"/>
      <c r="D29" s="543"/>
      <c r="E29" s="32">
        <v>13365.024615000002</v>
      </c>
      <c r="F29" s="25">
        <v>0</v>
      </c>
      <c r="G29" s="25">
        <v>136</v>
      </c>
      <c r="H29" s="25">
        <v>60</v>
      </c>
      <c r="I29" s="25">
        <v>164</v>
      </c>
      <c r="J29" s="33">
        <v>360</v>
      </c>
      <c r="K29" s="32">
        <v>2030.5</v>
      </c>
      <c r="L29" s="25">
        <v>914</v>
      </c>
      <c r="M29" s="34">
        <v>1.0175813656741199</v>
      </c>
      <c r="N29" s="34">
        <v>0.44893295544446699</v>
      </c>
      <c r="O29" s="34">
        <v>1.2270834115482101</v>
      </c>
      <c r="P29" s="35">
        <v>2.6935977326668001</v>
      </c>
      <c r="Q29" s="32">
        <v>15.1926394338332</v>
      </c>
      <c r="R29" s="32">
        <v>6.8387453546040504</v>
      </c>
      <c r="S29" s="302">
        <v>14.930147058823529</v>
      </c>
    </row>
    <row r="30" spans="2:19" ht="15" thickBot="1" x14ac:dyDescent="0.4"/>
    <row r="31" spans="2:19" ht="44" thickBot="1" x14ac:dyDescent="0.4">
      <c r="B31" s="609" t="s">
        <v>158</v>
      </c>
      <c r="C31" s="610"/>
      <c r="D31" s="322" t="s">
        <v>3</v>
      </c>
      <c r="E31" s="323" t="s">
        <v>4</v>
      </c>
      <c r="F31" s="323" t="s">
        <v>5</v>
      </c>
      <c r="G31" s="323" t="s">
        <v>6</v>
      </c>
      <c r="H31" s="323" t="s">
        <v>7</v>
      </c>
      <c r="I31" s="323" t="s">
        <v>8</v>
      </c>
      <c r="J31" s="324" t="s">
        <v>9</v>
      </c>
      <c r="K31" s="325" t="s">
        <v>10</v>
      </c>
      <c r="L31" s="325" t="s">
        <v>11</v>
      </c>
      <c r="M31" s="323" t="s">
        <v>12</v>
      </c>
      <c r="N31" s="323" t="s">
        <v>13</v>
      </c>
      <c r="O31" s="323" t="s">
        <v>14</v>
      </c>
      <c r="P31" s="324" t="s">
        <v>15</v>
      </c>
      <c r="Q31" s="323" t="s">
        <v>16</v>
      </c>
      <c r="R31" s="323" t="s">
        <v>17</v>
      </c>
      <c r="S31" s="326" t="s">
        <v>18</v>
      </c>
    </row>
    <row r="32" spans="2:19" x14ac:dyDescent="0.35">
      <c r="B32" s="611" t="s">
        <v>19</v>
      </c>
      <c r="C32" s="612"/>
      <c r="D32" s="315" t="s">
        <v>33</v>
      </c>
      <c r="E32" s="12" t="s">
        <v>159</v>
      </c>
      <c r="F32" s="13">
        <v>0</v>
      </c>
      <c r="G32" s="13">
        <v>4</v>
      </c>
      <c r="H32" s="13" t="s">
        <v>30</v>
      </c>
      <c r="I32" s="13">
        <v>1</v>
      </c>
      <c r="J32" s="14">
        <v>5</v>
      </c>
      <c r="K32" s="12">
        <v>120</v>
      </c>
      <c r="L32" s="13" t="s">
        <v>30</v>
      </c>
      <c r="M32" s="15">
        <v>7.1428571428571432</v>
      </c>
      <c r="N32" s="15" t="s">
        <v>30</v>
      </c>
      <c r="O32" s="15">
        <v>1.7857142857142858</v>
      </c>
      <c r="P32" s="16">
        <v>8.9285714285714288</v>
      </c>
      <c r="Q32" s="12">
        <v>214.28571428571428</v>
      </c>
      <c r="R32" s="12" t="s">
        <v>30</v>
      </c>
      <c r="S32" s="124">
        <v>30</v>
      </c>
    </row>
    <row r="33" spans="2:19" x14ac:dyDescent="0.35">
      <c r="B33" s="613"/>
      <c r="C33" s="614"/>
      <c r="D33" s="316" t="s">
        <v>34</v>
      </c>
      <c r="E33" s="17">
        <v>63.085000000000001</v>
      </c>
      <c r="F33" s="18">
        <v>0</v>
      </c>
      <c r="G33" s="18">
        <v>0</v>
      </c>
      <c r="H33" s="18">
        <v>0</v>
      </c>
      <c r="I33" s="18">
        <v>4</v>
      </c>
      <c r="J33" s="19">
        <v>4</v>
      </c>
      <c r="K33" s="17">
        <v>0</v>
      </c>
      <c r="L33" s="18">
        <v>0</v>
      </c>
      <c r="M33" s="20">
        <v>0</v>
      </c>
      <c r="N33" s="20">
        <v>0</v>
      </c>
      <c r="O33" s="20">
        <v>6.3406515019418244</v>
      </c>
      <c r="P33" s="21">
        <v>6.3406515019418244</v>
      </c>
      <c r="Q33" s="17">
        <v>0</v>
      </c>
      <c r="R33" s="17">
        <v>0</v>
      </c>
      <c r="S33" s="132">
        <v>0</v>
      </c>
    </row>
    <row r="34" spans="2:19" x14ac:dyDescent="0.35">
      <c r="B34" s="613"/>
      <c r="C34" s="614"/>
      <c r="D34" s="316" t="s">
        <v>35</v>
      </c>
      <c r="E34" s="17" t="s">
        <v>160</v>
      </c>
      <c r="F34" s="18">
        <v>0</v>
      </c>
      <c r="G34" s="18">
        <v>5</v>
      </c>
      <c r="H34" s="18">
        <v>0</v>
      </c>
      <c r="I34" s="18">
        <v>0</v>
      </c>
      <c r="J34" s="19">
        <v>5</v>
      </c>
      <c r="K34" s="17">
        <v>108</v>
      </c>
      <c r="L34" s="18">
        <v>0</v>
      </c>
      <c r="M34" s="20">
        <v>7.6923076923076925</v>
      </c>
      <c r="N34" s="20">
        <v>0</v>
      </c>
      <c r="O34" s="20">
        <v>0</v>
      </c>
      <c r="P34" s="21">
        <v>7.6923076923076925</v>
      </c>
      <c r="Q34" s="17">
        <v>166.15384615384616</v>
      </c>
      <c r="R34" s="17">
        <v>0</v>
      </c>
      <c r="S34" s="132">
        <v>21.6</v>
      </c>
    </row>
    <row r="35" spans="2:19" x14ac:dyDescent="0.35">
      <c r="B35" s="613"/>
      <c r="C35" s="614"/>
      <c r="D35" s="316" t="s">
        <v>55</v>
      </c>
      <c r="E35" s="17">
        <v>74</v>
      </c>
      <c r="F35" s="18">
        <v>0</v>
      </c>
      <c r="G35" s="18">
        <v>0</v>
      </c>
      <c r="H35" s="18" t="s">
        <v>30</v>
      </c>
      <c r="I35" s="18">
        <v>0</v>
      </c>
      <c r="J35" s="19">
        <v>0</v>
      </c>
      <c r="K35" s="17">
        <v>0</v>
      </c>
      <c r="L35" s="18" t="s">
        <v>30</v>
      </c>
      <c r="M35" s="20">
        <v>0</v>
      </c>
      <c r="N35" s="20" t="s">
        <v>30</v>
      </c>
      <c r="O35" s="20">
        <v>0</v>
      </c>
      <c r="P35" s="21">
        <v>0</v>
      </c>
      <c r="Q35" s="17">
        <v>0</v>
      </c>
      <c r="R35" s="17" t="s">
        <v>30</v>
      </c>
      <c r="S35" s="132">
        <v>0</v>
      </c>
    </row>
    <row r="36" spans="2:19" x14ac:dyDescent="0.35">
      <c r="B36" s="613"/>
      <c r="C36" s="614"/>
      <c r="D36" s="316" t="s">
        <v>36</v>
      </c>
      <c r="E36" s="17">
        <v>52</v>
      </c>
      <c r="F36" s="18">
        <v>0</v>
      </c>
      <c r="G36" s="18">
        <v>0</v>
      </c>
      <c r="H36" s="18">
        <v>0</v>
      </c>
      <c r="I36" s="18">
        <v>0</v>
      </c>
      <c r="J36" s="19">
        <v>0</v>
      </c>
      <c r="K36" s="17">
        <v>0</v>
      </c>
      <c r="L36" s="18">
        <v>0</v>
      </c>
      <c r="M36" s="20">
        <v>0</v>
      </c>
      <c r="N36" s="20">
        <v>0</v>
      </c>
      <c r="O36" s="20">
        <v>0</v>
      </c>
      <c r="P36" s="21">
        <v>0</v>
      </c>
      <c r="Q36" s="17">
        <v>0</v>
      </c>
      <c r="R36" s="17">
        <v>0</v>
      </c>
      <c r="S36" s="132">
        <v>0</v>
      </c>
    </row>
    <row r="37" spans="2:19" x14ac:dyDescent="0.35">
      <c r="B37" s="613"/>
      <c r="C37" s="614"/>
      <c r="D37" s="316" t="s">
        <v>37</v>
      </c>
      <c r="E37" s="17">
        <v>8</v>
      </c>
      <c r="F37" s="18">
        <v>0</v>
      </c>
      <c r="G37" s="18">
        <v>0</v>
      </c>
      <c r="H37" s="18">
        <v>0</v>
      </c>
      <c r="I37" s="18">
        <v>0</v>
      </c>
      <c r="J37" s="19">
        <v>0</v>
      </c>
      <c r="K37" s="17">
        <v>0</v>
      </c>
      <c r="L37" s="18">
        <v>0</v>
      </c>
      <c r="M37" s="20">
        <v>0</v>
      </c>
      <c r="N37" s="20">
        <v>0</v>
      </c>
      <c r="O37" s="20">
        <v>0</v>
      </c>
      <c r="P37" s="21">
        <v>0</v>
      </c>
      <c r="Q37" s="17">
        <v>0</v>
      </c>
      <c r="R37" s="17">
        <v>0</v>
      </c>
      <c r="S37" s="132">
        <v>0</v>
      </c>
    </row>
    <row r="38" spans="2:19" x14ac:dyDescent="0.35">
      <c r="B38" s="613"/>
      <c r="C38" s="614"/>
      <c r="D38" s="316" t="s">
        <v>38</v>
      </c>
      <c r="E38" s="17" t="s">
        <v>161</v>
      </c>
      <c r="F38" s="18">
        <v>0</v>
      </c>
      <c r="G38" s="18">
        <v>5</v>
      </c>
      <c r="H38" s="18">
        <v>0</v>
      </c>
      <c r="I38" s="18">
        <v>0</v>
      </c>
      <c r="J38" s="19">
        <v>5</v>
      </c>
      <c r="K38" s="17">
        <v>185</v>
      </c>
      <c r="L38" s="18">
        <v>0</v>
      </c>
      <c r="M38" s="20">
        <v>18.518518518518519</v>
      </c>
      <c r="N38" s="20">
        <v>0</v>
      </c>
      <c r="O38" s="20">
        <v>0</v>
      </c>
      <c r="P38" s="21">
        <v>18.518518518518519</v>
      </c>
      <c r="Q38" s="17">
        <v>685.18518518518522</v>
      </c>
      <c r="R38" s="17">
        <v>0</v>
      </c>
      <c r="S38" s="132">
        <v>37</v>
      </c>
    </row>
    <row r="39" spans="2:19" ht="15" thickBot="1" x14ac:dyDescent="0.4">
      <c r="B39" s="615"/>
      <c r="C39" s="616"/>
      <c r="D39" s="317" t="s">
        <v>48</v>
      </c>
      <c r="E39" s="40">
        <v>88</v>
      </c>
      <c r="F39" s="41">
        <v>0</v>
      </c>
      <c r="G39" s="41">
        <v>1</v>
      </c>
      <c r="H39" s="41">
        <v>1</v>
      </c>
      <c r="I39" s="41">
        <v>2</v>
      </c>
      <c r="J39" s="256">
        <v>4</v>
      </c>
      <c r="K39" s="40">
        <v>12</v>
      </c>
      <c r="L39" s="41">
        <v>5</v>
      </c>
      <c r="M39" s="42">
        <v>1.1363636363636365</v>
      </c>
      <c r="N39" s="42">
        <v>1.1363636363636365</v>
      </c>
      <c r="O39" s="42">
        <v>2.2727272727272729</v>
      </c>
      <c r="P39" s="257">
        <v>4.5454545454545459</v>
      </c>
      <c r="Q39" s="40">
        <v>13.636363636363635</v>
      </c>
      <c r="R39" s="40">
        <v>5.6818181818181817</v>
      </c>
      <c r="S39" s="270">
        <v>12</v>
      </c>
    </row>
    <row r="40" spans="2:19" x14ac:dyDescent="0.35">
      <c r="B40" s="617" t="s">
        <v>20</v>
      </c>
      <c r="C40" s="618"/>
      <c r="D40" s="618"/>
      <c r="E40" s="23">
        <v>433.08499999999998</v>
      </c>
      <c r="F40" s="24">
        <v>0</v>
      </c>
      <c r="G40" s="24">
        <v>15</v>
      </c>
      <c r="H40" s="24">
        <v>1</v>
      </c>
      <c r="I40" s="24">
        <v>7</v>
      </c>
      <c r="J40" s="63">
        <v>23</v>
      </c>
      <c r="K40" s="23">
        <v>425</v>
      </c>
      <c r="L40" s="24">
        <v>5</v>
      </c>
      <c r="M40" s="26">
        <v>3.4635233268296099</v>
      </c>
      <c r="N40" s="26">
        <v>0.23090155512197399</v>
      </c>
      <c r="O40" s="26">
        <v>1.61631088585382</v>
      </c>
      <c r="P40" s="58">
        <v>5.3107357678053999</v>
      </c>
      <c r="Q40" s="23">
        <v>98.133160926838798</v>
      </c>
      <c r="R40" s="23">
        <v>1.1545077756098701</v>
      </c>
      <c r="S40" s="309">
        <v>28.333333333333332</v>
      </c>
    </row>
    <row r="41" spans="2:19" x14ac:dyDescent="0.35">
      <c r="B41" s="619" t="s">
        <v>32</v>
      </c>
      <c r="C41" s="620"/>
      <c r="D41" s="620"/>
      <c r="E41" s="27">
        <v>5281.835</v>
      </c>
      <c r="F41" s="28">
        <v>0</v>
      </c>
      <c r="G41" s="28">
        <v>90</v>
      </c>
      <c r="H41" s="28">
        <v>15</v>
      </c>
      <c r="I41" s="28">
        <v>79</v>
      </c>
      <c r="J41" s="29">
        <v>184</v>
      </c>
      <c r="K41" s="27">
        <v>1565</v>
      </c>
      <c r="L41" s="28">
        <v>542</v>
      </c>
      <c r="M41" s="30">
        <v>1.70395326624175</v>
      </c>
      <c r="N41" s="30">
        <v>0.28399221104029199</v>
      </c>
      <c r="O41" s="30">
        <v>1.4956923114788701</v>
      </c>
      <c r="P41" s="31">
        <v>3.4836377887609098</v>
      </c>
      <c r="Q41" s="27">
        <v>29.629854018537099</v>
      </c>
      <c r="R41" s="27">
        <v>10.261585225589201</v>
      </c>
      <c r="S41" s="327">
        <v>17.388888888888889</v>
      </c>
    </row>
    <row r="42" spans="2:19" ht="15" thickBot="1" x14ac:dyDescent="0.4">
      <c r="B42" s="542" t="s">
        <v>21</v>
      </c>
      <c r="C42" s="543"/>
      <c r="D42" s="543"/>
      <c r="E42" s="32">
        <v>13297.742849999999</v>
      </c>
      <c r="F42" s="25">
        <v>0</v>
      </c>
      <c r="G42" s="25">
        <v>125</v>
      </c>
      <c r="H42" s="25">
        <v>25</v>
      </c>
      <c r="I42" s="25">
        <v>148</v>
      </c>
      <c r="J42" s="33">
        <v>298</v>
      </c>
      <c r="K42" s="32">
        <v>2103</v>
      </c>
      <c r="L42" s="25">
        <v>703</v>
      </c>
      <c r="M42" s="34">
        <v>0.94000915350833403</v>
      </c>
      <c r="N42" s="34">
        <v>0.18800183070166701</v>
      </c>
      <c r="O42" s="34">
        <v>1.1129708377538701</v>
      </c>
      <c r="P42" s="35">
        <v>2.24098182196387</v>
      </c>
      <c r="Q42" s="32">
        <v>15.8147139986242</v>
      </c>
      <c r="R42" s="32">
        <v>5.2866114793308698</v>
      </c>
      <c r="S42" s="302">
        <v>16.824000000000002</v>
      </c>
    </row>
    <row r="43" spans="2:19" ht="15" thickBot="1" x14ac:dyDescent="0.4"/>
    <row r="44" spans="2:19" ht="43.9" customHeight="1" thickBot="1" x14ac:dyDescent="0.4">
      <c r="B44" s="626" t="s">
        <v>121</v>
      </c>
      <c r="C44" s="627"/>
      <c r="D44" s="210" t="s">
        <v>3</v>
      </c>
      <c r="E44" s="206" t="s">
        <v>4</v>
      </c>
      <c r="F44" s="206" t="s">
        <v>5</v>
      </c>
      <c r="G44" s="206" t="s">
        <v>6</v>
      </c>
      <c r="H44" s="206" t="s">
        <v>7</v>
      </c>
      <c r="I44" s="206" t="s">
        <v>8</v>
      </c>
      <c r="J44" s="207" t="s">
        <v>9</v>
      </c>
      <c r="K44" s="206" t="s">
        <v>10</v>
      </c>
      <c r="L44" s="206" t="s">
        <v>11</v>
      </c>
      <c r="M44" s="206" t="s">
        <v>12</v>
      </c>
      <c r="N44" s="206" t="s">
        <v>13</v>
      </c>
      <c r="O44" s="206" t="s">
        <v>14</v>
      </c>
      <c r="P44" s="207" t="s">
        <v>15</v>
      </c>
      <c r="Q44" s="206" t="s">
        <v>16</v>
      </c>
      <c r="R44" s="206" t="s">
        <v>17</v>
      </c>
      <c r="S44" s="211" t="s">
        <v>18</v>
      </c>
    </row>
    <row r="45" spans="2:19" x14ac:dyDescent="0.35">
      <c r="B45" s="594" t="s">
        <v>19</v>
      </c>
      <c r="C45" s="595"/>
      <c r="D45" s="418" t="s">
        <v>33</v>
      </c>
      <c r="E45" s="13" t="s">
        <v>126</v>
      </c>
      <c r="F45" s="13">
        <v>0</v>
      </c>
      <c r="G45" s="13">
        <v>3</v>
      </c>
      <c r="H45" s="13" t="s">
        <v>30</v>
      </c>
      <c r="I45" s="13">
        <v>5</v>
      </c>
      <c r="J45" s="14">
        <v>8</v>
      </c>
      <c r="K45" s="249">
        <v>20</v>
      </c>
      <c r="L45" s="239" t="s">
        <v>30</v>
      </c>
      <c r="M45" s="240">
        <v>5.4545454545454541</v>
      </c>
      <c r="N45" s="240" t="s">
        <v>30</v>
      </c>
      <c r="O45" s="240">
        <v>9.0909090909090917</v>
      </c>
      <c r="P45" s="16">
        <v>14.545454545454545</v>
      </c>
      <c r="Q45" s="12">
        <v>36.363636363636367</v>
      </c>
      <c r="R45" s="12" t="s">
        <v>30</v>
      </c>
      <c r="S45" s="124">
        <v>6.666666666666667</v>
      </c>
    </row>
    <row r="46" spans="2:19" x14ac:dyDescent="0.35">
      <c r="B46" s="621"/>
      <c r="C46" s="622"/>
      <c r="D46" s="51" t="s">
        <v>34</v>
      </c>
      <c r="E46" s="17">
        <v>64.5</v>
      </c>
      <c r="F46" s="18">
        <v>0</v>
      </c>
      <c r="G46" s="18">
        <v>1</v>
      </c>
      <c r="H46" s="18">
        <v>0</v>
      </c>
      <c r="I46" s="18">
        <v>5</v>
      </c>
      <c r="J46" s="19">
        <v>6</v>
      </c>
      <c r="K46" s="191">
        <v>6</v>
      </c>
      <c r="L46" s="190">
        <v>6</v>
      </c>
      <c r="M46" s="195">
        <v>1.5503875968992249</v>
      </c>
      <c r="N46" s="195">
        <v>0</v>
      </c>
      <c r="O46" s="195">
        <v>7.7519379844961236</v>
      </c>
      <c r="P46" s="21">
        <v>9.3023255813953494</v>
      </c>
      <c r="Q46" s="17">
        <v>9.3023255813953494</v>
      </c>
      <c r="R46" s="17">
        <v>9.3023255813953494</v>
      </c>
      <c r="S46" s="132">
        <v>6</v>
      </c>
    </row>
    <row r="47" spans="2:19" x14ac:dyDescent="0.35">
      <c r="B47" s="621"/>
      <c r="C47" s="622"/>
      <c r="D47" s="51" t="s">
        <v>35</v>
      </c>
      <c r="E47" s="18" t="s">
        <v>162</v>
      </c>
      <c r="F47" s="18">
        <v>0</v>
      </c>
      <c r="G47" s="18">
        <v>3</v>
      </c>
      <c r="H47" s="18">
        <v>0</v>
      </c>
      <c r="I47" s="18">
        <v>0</v>
      </c>
      <c r="J47" s="19">
        <v>3</v>
      </c>
      <c r="K47" s="191">
        <v>8</v>
      </c>
      <c r="L47" s="190">
        <v>0</v>
      </c>
      <c r="M47" s="195">
        <v>4.2857142857142856</v>
      </c>
      <c r="N47" s="195">
        <v>0</v>
      </c>
      <c r="O47" s="195">
        <v>0</v>
      </c>
      <c r="P47" s="21">
        <v>4.2857142857142856</v>
      </c>
      <c r="Q47" s="17">
        <v>11.428571428571429</v>
      </c>
      <c r="R47" s="17">
        <v>0</v>
      </c>
      <c r="S47" s="132">
        <v>2.6666666666666665</v>
      </c>
    </row>
    <row r="48" spans="2:19" x14ac:dyDescent="0.35">
      <c r="B48" s="621"/>
      <c r="C48" s="622"/>
      <c r="D48" s="51" t="s">
        <v>36</v>
      </c>
      <c r="E48" s="18">
        <v>50</v>
      </c>
      <c r="F48" s="18">
        <v>0</v>
      </c>
      <c r="G48" s="18">
        <v>2</v>
      </c>
      <c r="H48" s="18">
        <v>0</v>
      </c>
      <c r="I48" s="18">
        <v>0</v>
      </c>
      <c r="J48" s="19">
        <v>2</v>
      </c>
      <c r="K48" s="191">
        <v>21</v>
      </c>
      <c r="L48" s="190">
        <v>41</v>
      </c>
      <c r="M48" s="195">
        <v>4</v>
      </c>
      <c r="N48" s="195">
        <v>0</v>
      </c>
      <c r="O48" s="195">
        <v>0</v>
      </c>
      <c r="P48" s="21">
        <v>4</v>
      </c>
      <c r="Q48" s="17">
        <v>42</v>
      </c>
      <c r="R48" s="17">
        <v>82</v>
      </c>
      <c r="S48" s="132">
        <v>10.5</v>
      </c>
    </row>
    <row r="49" spans="2:19" x14ac:dyDescent="0.35">
      <c r="B49" s="621"/>
      <c r="C49" s="622"/>
      <c r="D49" s="51" t="s">
        <v>37</v>
      </c>
      <c r="E49" s="17">
        <v>10</v>
      </c>
      <c r="F49" s="18">
        <v>0</v>
      </c>
      <c r="G49" s="18">
        <v>0</v>
      </c>
      <c r="H49" s="18">
        <v>0</v>
      </c>
      <c r="I49" s="18">
        <v>0</v>
      </c>
      <c r="J49" s="19">
        <v>0</v>
      </c>
      <c r="K49" s="191">
        <v>0</v>
      </c>
      <c r="L49" s="190">
        <v>0</v>
      </c>
      <c r="M49" s="195">
        <v>0</v>
      </c>
      <c r="N49" s="195">
        <v>0</v>
      </c>
      <c r="O49" s="195">
        <v>0</v>
      </c>
      <c r="P49" s="21">
        <v>0</v>
      </c>
      <c r="Q49" s="17">
        <v>0</v>
      </c>
      <c r="R49" s="17">
        <v>0</v>
      </c>
      <c r="S49" s="132">
        <v>0</v>
      </c>
    </row>
    <row r="50" spans="2:19" x14ac:dyDescent="0.35">
      <c r="B50" s="621"/>
      <c r="C50" s="622"/>
      <c r="D50" s="51" t="s">
        <v>38</v>
      </c>
      <c r="E50" s="18" t="s">
        <v>127</v>
      </c>
      <c r="F50" s="18">
        <v>0</v>
      </c>
      <c r="G50" s="18">
        <v>2</v>
      </c>
      <c r="H50" s="18">
        <v>0</v>
      </c>
      <c r="I50" s="18">
        <v>0</v>
      </c>
      <c r="J50" s="19">
        <v>2</v>
      </c>
      <c r="K50" s="191">
        <v>7</v>
      </c>
      <c r="L50" s="190">
        <v>0</v>
      </c>
      <c r="M50" s="195">
        <v>5.4054054054054053</v>
      </c>
      <c r="N50" s="195">
        <v>0</v>
      </c>
      <c r="O50" s="195">
        <v>0</v>
      </c>
      <c r="P50" s="21">
        <v>5.4054054054054053</v>
      </c>
      <c r="Q50" s="17">
        <v>18.918918918918919</v>
      </c>
      <c r="R50" s="17">
        <v>0</v>
      </c>
      <c r="S50" s="132">
        <v>3.5</v>
      </c>
    </row>
    <row r="51" spans="2:19" ht="15" thickBot="1" x14ac:dyDescent="0.4">
      <c r="B51" s="621"/>
      <c r="C51" s="622"/>
      <c r="D51" s="51" t="s">
        <v>50</v>
      </c>
      <c r="E51" s="18">
        <v>59</v>
      </c>
      <c r="F51" s="18">
        <v>0</v>
      </c>
      <c r="G51" s="18">
        <v>1</v>
      </c>
      <c r="H51" s="18" t="s">
        <v>30</v>
      </c>
      <c r="I51" s="18">
        <v>2</v>
      </c>
      <c r="J51" s="19">
        <v>3</v>
      </c>
      <c r="K51" s="191">
        <v>1</v>
      </c>
      <c r="L51" s="190" t="s">
        <v>30</v>
      </c>
      <c r="M51" s="195">
        <v>1.6949152542372881</v>
      </c>
      <c r="N51" s="195" t="s">
        <v>30</v>
      </c>
      <c r="O51" s="195">
        <v>3.3898305084745761</v>
      </c>
      <c r="P51" s="21">
        <v>5.0847457627118642</v>
      </c>
      <c r="Q51" s="17">
        <v>1.6949152542372881</v>
      </c>
      <c r="R51" s="17" t="s">
        <v>30</v>
      </c>
      <c r="S51" s="132">
        <v>1</v>
      </c>
    </row>
    <row r="52" spans="2:19" x14ac:dyDescent="0.35">
      <c r="B52" s="591" t="s">
        <v>20</v>
      </c>
      <c r="C52" s="592"/>
      <c r="D52" s="593"/>
      <c r="E52" s="23">
        <v>345.5</v>
      </c>
      <c r="F52" s="24">
        <v>0</v>
      </c>
      <c r="G52" s="24">
        <v>12</v>
      </c>
      <c r="H52" s="24">
        <v>0</v>
      </c>
      <c r="I52" s="24">
        <v>12</v>
      </c>
      <c r="J52" s="63">
        <v>24</v>
      </c>
      <c r="K52" s="251">
        <v>63</v>
      </c>
      <c r="L52" s="247">
        <v>47</v>
      </c>
      <c r="M52" s="248">
        <v>3.4732272069464498</v>
      </c>
      <c r="N52" s="248">
        <v>0</v>
      </c>
      <c r="O52" s="248">
        <v>3.4732272069464498</v>
      </c>
      <c r="P52" s="58">
        <v>6.9464544138929103</v>
      </c>
      <c r="Q52" s="23">
        <v>18.234442836468901</v>
      </c>
      <c r="R52" s="23">
        <v>13.6034732272069</v>
      </c>
      <c r="S52" s="309">
        <v>5.25</v>
      </c>
    </row>
    <row r="53" spans="2:19" x14ac:dyDescent="0.35">
      <c r="B53" s="623" t="s">
        <v>32</v>
      </c>
      <c r="C53" s="624"/>
      <c r="D53" s="625"/>
      <c r="E53" s="27">
        <v>5252.1949999999997</v>
      </c>
      <c r="F53" s="28">
        <v>0</v>
      </c>
      <c r="G53" s="28">
        <v>76</v>
      </c>
      <c r="H53" s="28">
        <v>17</v>
      </c>
      <c r="I53" s="28">
        <v>119</v>
      </c>
      <c r="J53" s="29">
        <v>212</v>
      </c>
      <c r="K53" s="236">
        <v>1457</v>
      </c>
      <c r="L53" s="237">
        <v>398</v>
      </c>
      <c r="M53" s="238">
        <v>1.4470140579319699</v>
      </c>
      <c r="N53" s="238">
        <v>0.32367419716899298</v>
      </c>
      <c r="O53" s="238">
        <v>2.2657193801829498</v>
      </c>
      <c r="P53" s="31">
        <v>4.0364076352839202</v>
      </c>
      <c r="Q53" s="27">
        <v>27.7407826632484</v>
      </c>
      <c r="R53" s="27">
        <v>7.5777841454858397</v>
      </c>
      <c r="S53" s="327">
        <v>19.171052631578949</v>
      </c>
    </row>
    <row r="54" spans="2:19" ht="15" thickBot="1" x14ac:dyDescent="0.4">
      <c r="B54" s="598" t="s">
        <v>21</v>
      </c>
      <c r="C54" s="599"/>
      <c r="D54" s="600"/>
      <c r="E54" s="32">
        <v>12699.03465725</v>
      </c>
      <c r="F54" s="25">
        <v>0</v>
      </c>
      <c r="G54" s="25">
        <v>109</v>
      </c>
      <c r="H54" s="25">
        <v>33</v>
      </c>
      <c r="I54" s="25">
        <v>179</v>
      </c>
      <c r="J54" s="33">
        <v>321</v>
      </c>
      <c r="K54" s="241">
        <v>2049</v>
      </c>
      <c r="L54" s="242">
        <v>958</v>
      </c>
      <c r="M54" s="243">
        <v>0.85833295948815203</v>
      </c>
      <c r="N54" s="243">
        <v>0.25986227213861501</v>
      </c>
      <c r="O54" s="243">
        <v>1.4095559609943</v>
      </c>
      <c r="P54" s="35">
        <v>2.5277511926210701</v>
      </c>
      <c r="Q54" s="32">
        <v>16.135084715515799</v>
      </c>
      <c r="R54" s="32">
        <v>7.54388050632706</v>
      </c>
      <c r="S54" s="302">
        <v>18.798165137614678</v>
      </c>
    </row>
  </sheetData>
  <mergeCells count="20">
    <mergeCell ref="B18:C18"/>
    <mergeCell ref="B19:C26"/>
    <mergeCell ref="B27:D27"/>
    <mergeCell ref="B28:D28"/>
    <mergeCell ref="B29:D29"/>
    <mergeCell ref="B44:C44"/>
    <mergeCell ref="B45:C51"/>
    <mergeCell ref="B52:D52"/>
    <mergeCell ref="B53:D53"/>
    <mergeCell ref="B54:D54"/>
    <mergeCell ref="B31:C31"/>
    <mergeCell ref="B32:C39"/>
    <mergeCell ref="B40:D40"/>
    <mergeCell ref="B41:D41"/>
    <mergeCell ref="B42:D42"/>
    <mergeCell ref="B2:C2"/>
    <mergeCell ref="B3:C13"/>
    <mergeCell ref="B14:D14"/>
    <mergeCell ref="B15:D15"/>
    <mergeCell ref="B16:D16"/>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53735"/>
  </sheetPr>
  <dimension ref="A1:X106"/>
  <sheetViews>
    <sheetView zoomScale="70" zoomScaleNormal="70" workbookViewId="0">
      <selection activeCell="S57" sqref="S57"/>
    </sheetView>
  </sheetViews>
  <sheetFormatPr defaultRowHeight="14.5" x14ac:dyDescent="0.35"/>
  <cols>
    <col min="3" max="3" width="22.453125" customWidth="1"/>
    <col min="8" max="8" width="5.26953125" customWidth="1"/>
    <col min="9" max="9" width="2.54296875" customWidth="1"/>
    <col min="11" max="11" width="21.1796875" bestFit="1" customWidth="1"/>
    <col min="15" max="15" width="9.1796875" customWidth="1"/>
    <col min="16" max="17" width="3.26953125" customWidth="1"/>
    <col min="19" max="19" width="21.1796875" bestFit="1" customWidth="1"/>
  </cols>
  <sheetData>
    <row r="1" spans="1:24" ht="15" thickBot="1" x14ac:dyDescent="0.4">
      <c r="A1" s="78"/>
      <c r="B1" s="78"/>
      <c r="C1" s="78"/>
      <c r="D1" s="78"/>
      <c r="E1" s="78"/>
      <c r="F1" s="78"/>
      <c r="G1" s="78"/>
      <c r="H1" s="78"/>
      <c r="I1" s="74"/>
      <c r="J1" s="74"/>
      <c r="K1" s="74"/>
      <c r="L1" s="74"/>
      <c r="M1" s="74"/>
      <c r="N1" s="74"/>
      <c r="O1" s="74"/>
      <c r="P1" s="74"/>
      <c r="Q1" s="78"/>
      <c r="R1" s="78"/>
      <c r="S1" s="78"/>
      <c r="T1" s="78"/>
      <c r="U1" s="78"/>
      <c r="V1" s="78"/>
      <c r="W1" s="78"/>
      <c r="X1" s="78"/>
    </row>
    <row r="2" spans="1:24" ht="15" thickBot="1" x14ac:dyDescent="0.4">
      <c r="A2" s="78"/>
      <c r="B2" s="630" t="s">
        <v>175</v>
      </c>
      <c r="C2" s="631"/>
      <c r="D2" s="631"/>
      <c r="E2" s="631"/>
      <c r="F2" s="631"/>
      <c r="G2" s="632"/>
      <c r="H2" s="78"/>
      <c r="I2" s="74"/>
      <c r="J2" s="633" t="s">
        <v>176</v>
      </c>
      <c r="K2" s="634"/>
      <c r="L2" s="634"/>
      <c r="M2" s="634"/>
      <c r="N2" s="634"/>
      <c r="O2" s="635"/>
      <c r="P2" s="74"/>
      <c r="Q2" s="78"/>
      <c r="R2" s="633" t="s">
        <v>177</v>
      </c>
      <c r="S2" s="634"/>
      <c r="T2" s="634"/>
      <c r="U2" s="634"/>
      <c r="V2" s="634"/>
      <c r="W2" s="635"/>
      <c r="X2" s="78"/>
    </row>
    <row r="3" spans="1:24" x14ac:dyDescent="0.35">
      <c r="A3" s="78"/>
      <c r="B3" s="636" t="s">
        <v>180</v>
      </c>
      <c r="C3" s="637"/>
      <c r="D3" s="640" t="s">
        <v>97</v>
      </c>
      <c r="E3" s="640"/>
      <c r="F3" s="641"/>
      <c r="G3" s="642"/>
      <c r="H3" s="78"/>
      <c r="I3" s="80"/>
      <c r="J3" s="636" t="s">
        <v>112</v>
      </c>
      <c r="K3" s="643"/>
      <c r="L3" s="646"/>
      <c r="M3" s="646"/>
      <c r="N3" s="647"/>
      <c r="O3" s="648"/>
      <c r="P3" s="74"/>
      <c r="Q3" s="110"/>
      <c r="R3" s="636" t="s">
        <v>113</v>
      </c>
      <c r="S3" s="643"/>
      <c r="T3" s="640"/>
      <c r="U3" s="640"/>
      <c r="V3" s="641"/>
      <c r="W3" s="642"/>
      <c r="X3" s="78"/>
    </row>
    <row r="4" spans="1:24" ht="15" thickBot="1" x14ac:dyDescent="0.4">
      <c r="A4" s="78"/>
      <c r="B4" s="638"/>
      <c r="C4" s="639"/>
      <c r="D4" s="175">
        <v>2016</v>
      </c>
      <c r="E4" s="175">
        <v>2017</v>
      </c>
      <c r="F4" s="393">
        <v>2018</v>
      </c>
      <c r="G4" s="275">
        <v>2019</v>
      </c>
      <c r="H4" s="78"/>
      <c r="I4" s="74"/>
      <c r="J4" s="644"/>
      <c r="K4" s="645"/>
      <c r="L4" s="175">
        <v>2016</v>
      </c>
      <c r="M4" s="175">
        <v>2017</v>
      </c>
      <c r="N4" s="393">
        <v>2018</v>
      </c>
      <c r="O4" s="275">
        <v>2019</v>
      </c>
      <c r="P4" s="74"/>
      <c r="Q4" s="78"/>
      <c r="R4" s="644"/>
      <c r="S4" s="645"/>
      <c r="T4" s="175">
        <v>2016</v>
      </c>
      <c r="U4" s="175">
        <v>2017</v>
      </c>
      <c r="V4" s="393">
        <v>2018</v>
      </c>
      <c r="W4" s="275">
        <v>2019</v>
      </c>
      <c r="X4" s="78"/>
    </row>
    <row r="5" spans="1:24" ht="15" customHeight="1" x14ac:dyDescent="0.35">
      <c r="A5" s="78"/>
      <c r="B5" s="649" t="s">
        <v>98</v>
      </c>
      <c r="C5" s="374" t="s">
        <v>33</v>
      </c>
      <c r="D5" s="15">
        <f>VLOOKUP($C5,'Distribution (small) tables'!$D$45:$S$51,13,FALSE)</f>
        <v>14.545454545454545</v>
      </c>
      <c r="E5" s="435">
        <f>VLOOKUP($C5,'Distribution (small) tables'!$D$32:$S$39,13,FALSE)</f>
        <v>8.9285714285714288</v>
      </c>
      <c r="F5" s="150">
        <f>VLOOKUP($C5,'Distribution (small) tables'!$D$19:$S$26,13,FALSE)</f>
        <v>13.333333333333334</v>
      </c>
      <c r="G5" s="150">
        <f>VLOOKUP($C5,'Distribution (small) tables'!$D$3:$S$13,13,FALSE)</f>
        <v>8.3798882681564244</v>
      </c>
      <c r="H5" s="78"/>
      <c r="I5" s="74"/>
      <c r="J5" s="653" t="s">
        <v>98</v>
      </c>
      <c r="K5" s="374" t="s">
        <v>33</v>
      </c>
      <c r="L5" s="15">
        <f>VLOOKUP($K5,'Distribution (small) tables'!$D$45:$S$51,10,FALSE)</f>
        <v>5.4545454545454541</v>
      </c>
      <c r="M5" s="435">
        <f>VLOOKUP($K5,'Distribution (small) tables'!$D$32:$S$39,10,FALSE)</f>
        <v>7.1428571428571432</v>
      </c>
      <c r="N5" s="150">
        <f>VLOOKUP($K5,'Distribution (small) tables'!$D$19:$S$26,10,FALSE)</f>
        <v>10</v>
      </c>
      <c r="O5" s="150">
        <f>VLOOKUP($K5,'Distribution (small) tables'!$D$3:$S$13,10,FALSE)</f>
        <v>2.7932960893854752</v>
      </c>
      <c r="P5" s="74"/>
      <c r="Q5" s="78"/>
      <c r="R5" s="653" t="s">
        <v>98</v>
      </c>
      <c r="S5" s="374" t="s">
        <v>33</v>
      </c>
      <c r="T5" s="12">
        <f>VLOOKUP($S5,'Distribution (small) tables'!$D$45:$S$51,14,FALSE)</f>
        <v>36.363636363636367</v>
      </c>
      <c r="U5" s="441">
        <f>VLOOKUP($S5,'Distribution (small) tables'!$D$32:$S$39,14,FALSE)</f>
        <v>214.28571428571428</v>
      </c>
      <c r="V5" s="124">
        <f>VLOOKUP($S5,'Distribution (small) tables'!$D$19:$S$26,14,FALSE)</f>
        <v>216.66666666666666</v>
      </c>
      <c r="W5" s="124">
        <f>VLOOKUP($S5,'Distribution (small) tables'!$D$3:$S$13,14,FALSE)</f>
        <v>56.843575418994419</v>
      </c>
      <c r="X5" s="78"/>
    </row>
    <row r="6" spans="1:24" x14ac:dyDescent="0.35">
      <c r="A6" s="78"/>
      <c r="B6" s="650"/>
      <c r="C6" s="333" t="s">
        <v>34</v>
      </c>
      <c r="D6" s="20">
        <f>VLOOKUP($C6,'Distribution (small) tables'!$D$45:$S$51,13,FALSE)</f>
        <v>9.3023255813953494</v>
      </c>
      <c r="E6" s="436">
        <f>VLOOKUP($C6,'Distribution (small) tables'!$D$32:$S$39,13,FALSE)</f>
        <v>6.3406515019418244</v>
      </c>
      <c r="F6" s="43">
        <f>VLOOKUP($C6,'Distribution (small) tables'!$D$19:$S$26,13,FALSE)</f>
        <v>4.918032786885246</v>
      </c>
      <c r="G6" s="43">
        <f>VLOOKUP($C6,'Distribution (small) tables'!$D$3:$S$13,13,FALSE)</f>
        <v>11.608623548922058</v>
      </c>
      <c r="H6" s="78"/>
      <c r="I6" s="74"/>
      <c r="J6" s="654"/>
      <c r="K6" s="333" t="s">
        <v>34</v>
      </c>
      <c r="L6" s="20">
        <f>VLOOKUP($K6,'Distribution (small) tables'!$D$45:$S$51,10,FALSE)</f>
        <v>1.5503875968992249</v>
      </c>
      <c r="M6" s="436">
        <f>VLOOKUP($K6,'Distribution (small) tables'!$D$32:$S$39,10,FALSE)</f>
        <v>0</v>
      </c>
      <c r="N6" s="43">
        <f>VLOOKUP($K6,'Distribution (small) tables'!$D$19:$S$26,10,FALSE)</f>
        <v>1.639344262295082</v>
      </c>
      <c r="O6" s="43">
        <f>VLOOKUP($K6,'Distribution (small) tables'!$D$3:$S$13,10,FALSE)</f>
        <v>4.9751243781094532</v>
      </c>
      <c r="P6" s="74"/>
      <c r="Q6" s="78"/>
      <c r="R6" s="654"/>
      <c r="S6" s="333" t="s">
        <v>34</v>
      </c>
      <c r="T6" s="17">
        <f>VLOOKUP($S6,'Distribution (small) tables'!$D$45:$S$51,14,FALSE)</f>
        <v>9.3023255813953494</v>
      </c>
      <c r="U6" s="75">
        <f>VLOOKUP($S6,'Distribution (small) tables'!$D$32:$S$39,14,FALSE)</f>
        <v>0</v>
      </c>
      <c r="V6" s="132">
        <f>VLOOKUP($S6,'Distribution (small) tables'!$D$19:$S$26,14,FALSE)</f>
        <v>4.918032786885246</v>
      </c>
      <c r="W6" s="132">
        <f>VLOOKUP($S6,'Distribution (small) tables'!$D$3:$S$13,14,FALSE)</f>
        <v>64.676616915422898</v>
      </c>
      <c r="X6" s="78"/>
    </row>
    <row r="7" spans="1:24" x14ac:dyDescent="0.35">
      <c r="A7" s="78"/>
      <c r="B7" s="650"/>
      <c r="C7" s="333" t="s">
        <v>35</v>
      </c>
      <c r="D7" s="20">
        <f>VLOOKUP($C7,'Distribution (small) tables'!$D$45:$S$51,13,FALSE)</f>
        <v>4.2857142857142856</v>
      </c>
      <c r="E7" s="436">
        <f>VLOOKUP($C7,'Distribution (small) tables'!$D$32:$S$39,13,FALSE)</f>
        <v>7.6923076923076925</v>
      </c>
      <c r="F7" s="43">
        <f>VLOOKUP($C7,'Distribution (small) tables'!$D$19:$S$26,13,FALSE)</f>
        <v>0</v>
      </c>
      <c r="G7" s="43">
        <f>VLOOKUP($C7,'Distribution (small) tables'!$D$3:$S$13,13,FALSE)</f>
        <v>2.9411764705882355</v>
      </c>
      <c r="H7" s="78"/>
      <c r="I7" s="74"/>
      <c r="J7" s="654"/>
      <c r="K7" s="333" t="s">
        <v>35</v>
      </c>
      <c r="L7" s="20">
        <f>VLOOKUP($K7,'Distribution (small) tables'!$D$45:$S$51,10,FALSE)</f>
        <v>4.2857142857142856</v>
      </c>
      <c r="M7" s="436">
        <f>VLOOKUP($K7,'Distribution (small) tables'!$D$32:$S$39,10,FALSE)</f>
        <v>7.6923076923076925</v>
      </c>
      <c r="N7" s="43">
        <f>VLOOKUP($K7,'Distribution (small) tables'!$D$19:$S$26,10,FALSE)</f>
        <v>0</v>
      </c>
      <c r="O7" s="43">
        <f>VLOOKUP($K7,'Distribution (small) tables'!$D$3:$S$13,10,FALSE)</f>
        <v>1.4705882352941178</v>
      </c>
      <c r="P7" s="74"/>
      <c r="Q7" s="78"/>
      <c r="R7" s="654"/>
      <c r="S7" s="333" t="s">
        <v>35</v>
      </c>
      <c r="T7" s="17">
        <f>VLOOKUP($S7,'Distribution (small) tables'!$D$45:$S$51,14,FALSE)</f>
        <v>11.428571428571429</v>
      </c>
      <c r="U7" s="75">
        <f>VLOOKUP($S7,'Distribution (small) tables'!$D$32:$S$39,14,FALSE)</f>
        <v>166.15384615384616</v>
      </c>
      <c r="V7" s="132">
        <f>VLOOKUP($S7,'Distribution (small) tables'!$D$19:$S$26,14,FALSE)</f>
        <v>0</v>
      </c>
      <c r="W7" s="132">
        <f>VLOOKUP($S7,'Distribution (small) tables'!$D$3:$S$13,14,FALSE)</f>
        <v>11.76470588235294</v>
      </c>
      <c r="X7" s="78"/>
    </row>
    <row r="8" spans="1:24" x14ac:dyDescent="0.35">
      <c r="A8" s="78"/>
      <c r="B8" s="650"/>
      <c r="C8" s="333" t="s">
        <v>223</v>
      </c>
      <c r="D8" s="20" t="s">
        <v>96</v>
      </c>
      <c r="E8" s="436" t="s">
        <v>96</v>
      </c>
      <c r="F8" s="43" t="s">
        <v>96</v>
      </c>
      <c r="G8" s="43">
        <f>VLOOKUP($C8,'Distribution (small) tables'!$D$3:$S$13,13,FALSE)</f>
        <v>4.1208791208791213</v>
      </c>
      <c r="H8" s="78"/>
      <c r="I8" s="74"/>
      <c r="J8" s="654"/>
      <c r="K8" s="333" t="s">
        <v>223</v>
      </c>
      <c r="L8" s="20" t="s">
        <v>96</v>
      </c>
      <c r="M8" s="436" t="s">
        <v>96</v>
      </c>
      <c r="N8" s="43" t="s">
        <v>96</v>
      </c>
      <c r="O8" s="43">
        <f>VLOOKUP($K8,'Distribution (small) tables'!$D$3:$S$13,10,FALSE)</f>
        <v>0</v>
      </c>
      <c r="P8" s="74"/>
      <c r="Q8" s="78"/>
      <c r="R8" s="654"/>
      <c r="S8" s="333" t="s">
        <v>223</v>
      </c>
      <c r="T8" s="17" t="s">
        <v>96</v>
      </c>
      <c r="U8" s="75" t="s">
        <v>96</v>
      </c>
      <c r="V8" s="132" t="s">
        <v>96</v>
      </c>
      <c r="W8" s="132">
        <f>VLOOKUP($S8,'Distribution (small) tables'!$D$3:$S$13,14,FALSE)</f>
        <v>0</v>
      </c>
      <c r="X8" s="78"/>
    </row>
    <row r="9" spans="1:24" x14ac:dyDescent="0.35">
      <c r="A9" s="78"/>
      <c r="B9" s="650"/>
      <c r="C9" s="333" t="s">
        <v>55</v>
      </c>
      <c r="G9" s="43">
        <f>VLOOKUP($C9,'Distribution (small) tables'!$D$3:$S$13,13,FALSE)</f>
        <v>3.2608695652173911</v>
      </c>
      <c r="H9" s="78"/>
      <c r="I9" s="74"/>
      <c r="J9" s="654"/>
      <c r="K9" s="333" t="s">
        <v>55</v>
      </c>
      <c r="O9" s="43">
        <f>VLOOKUP($K9,'Distribution (small) tables'!$D$3:$S$13,10,FALSE)</f>
        <v>3.2608695652173911</v>
      </c>
      <c r="P9" s="74"/>
      <c r="Q9" s="78"/>
      <c r="R9" s="654"/>
      <c r="S9" s="333" t="s">
        <v>55</v>
      </c>
      <c r="T9" s="17" t="s">
        <v>96</v>
      </c>
      <c r="U9" s="75" t="s">
        <v>96</v>
      </c>
      <c r="V9" s="132" t="s">
        <v>96</v>
      </c>
      <c r="W9" s="132">
        <f>VLOOKUP($S9,'Distribution (small) tables'!$D$3:$S$13,14,FALSE)</f>
        <v>28.260869565217391</v>
      </c>
      <c r="X9" s="78"/>
    </row>
    <row r="10" spans="1:24" x14ac:dyDescent="0.35">
      <c r="A10" s="78"/>
      <c r="B10" s="650"/>
      <c r="C10" s="333" t="s">
        <v>36</v>
      </c>
      <c r="D10" s="20">
        <f>VLOOKUP($C10,'Distribution (small) tables'!$D$45:$S$51,13,FALSE)</f>
        <v>4</v>
      </c>
      <c r="E10" s="436">
        <f>VLOOKUP($C10,'Distribution (small) tables'!$D$32:$S$39,13,FALSE)</f>
        <v>0</v>
      </c>
      <c r="F10" s="43">
        <f>VLOOKUP($C10,'Distribution (small) tables'!$D$19:$S$26,13,FALSE)</f>
        <v>8.3333333333333339</v>
      </c>
      <c r="G10" s="43">
        <f>VLOOKUP($C10,'Distribution (small) tables'!$D$3:$S$13,13,FALSE)</f>
        <v>0</v>
      </c>
      <c r="H10" s="78"/>
      <c r="I10" s="74"/>
      <c r="J10" s="654"/>
      <c r="K10" s="333" t="s">
        <v>36</v>
      </c>
      <c r="L10" s="20">
        <f>VLOOKUP($K10,'Distribution (small) tables'!$D$45:$S$51,10,FALSE)</f>
        <v>4</v>
      </c>
      <c r="M10" s="436">
        <f>VLOOKUP($K10,'Distribution (small) tables'!$D$32:$S$39,10,FALSE)</f>
        <v>0</v>
      </c>
      <c r="N10" s="43">
        <f>VLOOKUP($K10,'Distribution (small) tables'!$D$19:$S$26,10,FALSE)</f>
        <v>0</v>
      </c>
      <c r="O10" s="43">
        <f>VLOOKUP($K10,'Distribution (small) tables'!$D$3:$S$13,10,FALSE)</f>
        <v>0</v>
      </c>
      <c r="P10" s="74"/>
      <c r="Q10" s="78"/>
      <c r="R10" s="654"/>
      <c r="S10" s="333" t="s">
        <v>36</v>
      </c>
      <c r="T10" s="17">
        <f>VLOOKUP($S10,'Distribution (small) tables'!$D$45:$S$51,14,FALSE)</f>
        <v>42</v>
      </c>
      <c r="U10" s="75">
        <f>VLOOKUP($S10,'Distribution (small) tables'!$D$32:$S$39,14,FALSE)</f>
        <v>0</v>
      </c>
      <c r="V10" s="132">
        <f>VLOOKUP($S10,'Distribution (small) tables'!$D$19:$S$26,14,FALSE)</f>
        <v>0</v>
      </c>
      <c r="W10" s="132">
        <f>VLOOKUP($S10,'Distribution (small) tables'!$D$3:$S$13,14,FALSE)</f>
        <v>0</v>
      </c>
      <c r="X10" s="78"/>
    </row>
    <row r="11" spans="1:24" x14ac:dyDescent="0.35">
      <c r="A11" s="78"/>
      <c r="B11" s="650"/>
      <c r="C11" s="333" t="s">
        <v>37</v>
      </c>
      <c r="D11" s="20">
        <f>VLOOKUP($C11,'Distribution (small) tables'!$D$45:$S$51,13,FALSE)</f>
        <v>0</v>
      </c>
      <c r="E11" s="436">
        <f>VLOOKUP($C11,'Distribution (small) tables'!$D$32:$S$39,13,FALSE)</f>
        <v>0</v>
      </c>
      <c r="F11" s="43">
        <f>VLOOKUP($C11,'Distribution (small) tables'!$D$19:$S$26,13,FALSE)</f>
        <v>0</v>
      </c>
      <c r="G11" s="43">
        <f>VLOOKUP($C11,'Distribution (small) tables'!$D$3:$S$13,13,FALSE)</f>
        <v>0</v>
      </c>
      <c r="H11" s="78"/>
      <c r="I11" s="74"/>
      <c r="J11" s="654"/>
      <c r="K11" s="333" t="s">
        <v>37</v>
      </c>
      <c r="L11" s="20">
        <f>VLOOKUP($K11,'Distribution (small) tables'!$D$45:$S$51,10,FALSE)</f>
        <v>0</v>
      </c>
      <c r="M11" s="436">
        <f>VLOOKUP($K11,'Distribution (small) tables'!$D$32:$S$39,10,FALSE)</f>
        <v>0</v>
      </c>
      <c r="N11" s="43">
        <f>VLOOKUP($K11,'Distribution (small) tables'!$D$19:$S$26,10,FALSE)</f>
        <v>0</v>
      </c>
      <c r="O11" s="43">
        <f>VLOOKUP($K11,'Distribution (small) tables'!$D$3:$S$13,10,FALSE)</f>
        <v>0</v>
      </c>
      <c r="P11" s="74"/>
      <c r="Q11" s="78"/>
      <c r="R11" s="654"/>
      <c r="S11" s="333" t="s">
        <v>37</v>
      </c>
      <c r="T11" s="17">
        <f>VLOOKUP($S11,'Distribution (small) tables'!$D$45:$S$51,14,FALSE)</f>
        <v>0</v>
      </c>
      <c r="U11" s="75">
        <f>VLOOKUP($S11,'Distribution (small) tables'!$D$32:$S$39,14,FALSE)</f>
        <v>0</v>
      </c>
      <c r="V11" s="132">
        <f>VLOOKUP($S11,'Distribution (small) tables'!$D$19:$S$26,14,FALSE)</f>
        <v>0</v>
      </c>
      <c r="W11" s="132">
        <f>VLOOKUP($S11,'Distribution (small) tables'!$D$3:$S$13,14,FALSE)</f>
        <v>0</v>
      </c>
      <c r="X11" s="78"/>
    </row>
    <row r="12" spans="1:24" x14ac:dyDescent="0.35">
      <c r="A12" s="78"/>
      <c r="B12" s="650"/>
      <c r="C12" s="333" t="s">
        <v>38</v>
      </c>
      <c r="D12" s="195">
        <f>VLOOKUP($C12,'Distribution (small) tables'!$D$45:$S$51,13,FALSE)</f>
        <v>5.4054054054054053</v>
      </c>
      <c r="E12" s="449">
        <f>VLOOKUP($C12,'Distribution (small) tables'!$D$32:$S$39,13,FALSE)</f>
        <v>18.518518518518519</v>
      </c>
      <c r="F12" s="43">
        <f>VLOOKUP($C12,'Distribution (small) tables'!$D$19:$S$26,13,FALSE)</f>
        <v>20.689655172413794</v>
      </c>
      <c r="G12" s="43">
        <f>VLOOKUP($C12,'Distribution (small) tables'!$D$3:$S$13,13,FALSE)</f>
        <v>9.0909090909090917</v>
      </c>
      <c r="H12" s="78"/>
      <c r="I12" s="74"/>
      <c r="J12" s="654"/>
      <c r="K12" s="333" t="s">
        <v>38</v>
      </c>
      <c r="L12" s="195">
        <f>VLOOKUP($K12,'Distribution (small) tables'!$D$45:$S$51,10,FALSE)</f>
        <v>5.4054054054054053</v>
      </c>
      <c r="M12" s="449">
        <f>VLOOKUP($K12,'Distribution (small) tables'!$D$32:$S$39,10,FALSE)</f>
        <v>18.518518518518519</v>
      </c>
      <c r="N12" s="43">
        <f>VLOOKUP($K12,'Distribution (small) tables'!$D$19:$S$26,10,FALSE)</f>
        <v>10.344827586206897</v>
      </c>
      <c r="O12" s="43">
        <f>VLOOKUP($K12,'Distribution (small) tables'!$D$3:$S$13,10,FALSE)</f>
        <v>6.0606060606060606</v>
      </c>
      <c r="P12" s="74"/>
      <c r="Q12" s="78"/>
      <c r="R12" s="654"/>
      <c r="S12" s="333" t="s">
        <v>38</v>
      </c>
      <c r="T12" s="191">
        <f>VLOOKUP($S12,'Distribution (small) tables'!$D$45:$S$51,14,FALSE)</f>
        <v>18.918918918918919</v>
      </c>
      <c r="U12" s="455">
        <f>VLOOKUP($S12,'Distribution (small) tables'!$D$32:$S$39,14,FALSE)</f>
        <v>685.18518518518522</v>
      </c>
      <c r="V12" s="132">
        <f>VLOOKUP($S12,'Distribution (small) tables'!$D$19:$S$26,14,FALSE)</f>
        <v>172.41379310344826</v>
      </c>
      <c r="W12" s="132">
        <f>VLOOKUP($S12,'Distribution (small) tables'!$D$3:$S$13,14,FALSE)</f>
        <v>33.333333333333329</v>
      </c>
      <c r="X12" s="78"/>
    </row>
    <row r="13" spans="1:24" x14ac:dyDescent="0.35">
      <c r="A13" s="78"/>
      <c r="B13" s="650"/>
      <c r="C13" s="333" t="s">
        <v>48</v>
      </c>
      <c r="D13" s="195">
        <f>VLOOKUP($C13,'Distribution (medium) tables'!$D$45:$S$55,13,FALSE)</f>
        <v>4.2857142857142856</v>
      </c>
      <c r="E13" s="449">
        <f>VLOOKUP($C13,'Distribution (small) tables'!$D$32:$S$39,13,FALSE)</f>
        <v>4.5454545454545459</v>
      </c>
      <c r="F13" s="43">
        <f>VLOOKUP($C13,'Distribution (small) tables'!$D$19:$S$26,13,FALSE)</f>
        <v>1.3333333333333333</v>
      </c>
      <c r="G13" s="43">
        <f>VLOOKUP($C13,'Distribution (small) tables'!$D$3:$S$13,13,FALSE)</f>
        <v>1.4925373134328359</v>
      </c>
      <c r="H13" s="78"/>
      <c r="I13" s="74"/>
      <c r="J13" s="654"/>
      <c r="K13" s="333" t="s">
        <v>48</v>
      </c>
      <c r="L13" s="20">
        <f>VLOOKUP($K13,'Distribution (medium) tables'!$D$45:$S$55,10,FALSE)</f>
        <v>0.7142857142857143</v>
      </c>
      <c r="M13" s="436">
        <f>VLOOKUP($K13,'Distribution (small) tables'!$D$32:$S$39,10,FALSE)</f>
        <v>1.1363636363636365</v>
      </c>
      <c r="N13" s="43">
        <f>VLOOKUP($K13,'Distribution (small) tables'!$D$19:$S$26,10,FALSE)</f>
        <v>0</v>
      </c>
      <c r="O13" s="43">
        <f>VLOOKUP($K13,'Distribution (small) tables'!$D$3:$S$13,10,FALSE)</f>
        <v>1.4925373134328359</v>
      </c>
      <c r="P13" s="74"/>
      <c r="Q13" s="78"/>
      <c r="R13" s="654"/>
      <c r="S13" s="333" t="s">
        <v>48</v>
      </c>
      <c r="T13" s="191">
        <f>VLOOKUP($S13,'Distribution (medium) tables'!$D$45:$S$55,14,FALSE)</f>
        <v>5</v>
      </c>
      <c r="U13" s="75">
        <f>VLOOKUP($S13,'Distribution (small) tables'!$D$32:$S$39,14,FALSE)</f>
        <v>13.636363636363635</v>
      </c>
      <c r="V13" s="132">
        <f>VLOOKUP($S13,'Distribution (small) tables'!$D$19:$S$26,14,FALSE)</f>
        <v>0</v>
      </c>
      <c r="W13" s="132">
        <f>VLOOKUP($S13,'Distribution (small) tables'!$D$3:$S$13,14,FALSE)</f>
        <v>108.95522388059702</v>
      </c>
      <c r="X13" s="78"/>
    </row>
    <row r="14" spans="1:24" ht="15" thickBot="1" x14ac:dyDescent="0.4">
      <c r="A14" s="78"/>
      <c r="B14" s="651"/>
      <c r="C14" s="332" t="s">
        <v>50</v>
      </c>
      <c r="D14" s="20">
        <f>VLOOKUP($C14,'Distribution (small) tables'!$D$45:$S$51,13,FALSE)</f>
        <v>5.0847457627118642</v>
      </c>
      <c r="E14" s="436">
        <f>VLOOKUP($C14,'Distribution (medium) tables'!$D$29:$S$39,13,FALSE)</f>
        <v>2.4193548387096775</v>
      </c>
      <c r="F14" s="43">
        <f>VLOOKUP($C14,'Distribution (small) tables'!$D$19:$S$26,13,FALSE)</f>
        <v>8.1632653061224492</v>
      </c>
      <c r="G14" s="43">
        <f>VLOOKUP($C14,'Distribution (small) tables'!$D$3:$S$13,13,FALSE)</f>
        <v>1.7857142857142858</v>
      </c>
      <c r="H14" s="78"/>
      <c r="I14" s="74"/>
      <c r="J14" s="654"/>
      <c r="K14" s="393" t="s">
        <v>50</v>
      </c>
      <c r="L14" s="20">
        <f>VLOOKUP($K14,'Distribution (small) tables'!$D$45:$S$51,10,FALSE)</f>
        <v>1.6949152542372881</v>
      </c>
      <c r="M14" s="436">
        <f>VLOOKUP($K14,'Distribution (medium) tables'!$D$29:$S$39,10,FALSE)</f>
        <v>0.80645161290322576</v>
      </c>
      <c r="N14" s="43">
        <f>VLOOKUP($K14,'Distribution (small) tables'!$D$19:$S$26,10,FALSE)</f>
        <v>6.1224489795918364</v>
      </c>
      <c r="O14" s="43">
        <f>VLOOKUP($K14,'Distribution (small) tables'!$D$3:$S$13,10,FALSE)</f>
        <v>0</v>
      </c>
      <c r="P14" s="74"/>
      <c r="Q14" s="78"/>
      <c r="R14" s="654"/>
      <c r="S14" s="332" t="s">
        <v>50</v>
      </c>
      <c r="T14" s="17">
        <f>VLOOKUP($S14,'Distribution (small) tables'!$D$45:$S$51,14,FALSE)</f>
        <v>1.6949152542372881</v>
      </c>
      <c r="U14" s="75">
        <f>VLOOKUP($S14,'Distribution (medium) tables'!$D$29:$S$39,14,FALSE)</f>
        <v>20.967741935483872</v>
      </c>
      <c r="V14" s="132">
        <f>VLOOKUP($S14,'Distribution (small) tables'!$D$19:$S$26,14,FALSE)</f>
        <v>247.9591836734694</v>
      </c>
      <c r="W14" s="132">
        <f>VLOOKUP($S14,'Distribution (small) tables'!$D$3:$S$13,14,FALSE)</f>
        <v>0</v>
      </c>
      <c r="X14" s="78"/>
    </row>
    <row r="15" spans="1:24" ht="15" thickBot="1" x14ac:dyDescent="0.4">
      <c r="A15" s="78"/>
      <c r="B15" s="652"/>
      <c r="C15" s="332" t="s">
        <v>52</v>
      </c>
      <c r="D15" s="255" t="s">
        <v>96</v>
      </c>
      <c r="E15" s="255" t="s">
        <v>96</v>
      </c>
      <c r="F15" s="45" t="s">
        <v>96</v>
      </c>
      <c r="G15" s="43">
        <f>VLOOKUP($C15,'Distribution (small) tables'!$D$3:$S$13,13,FALSE)</f>
        <v>0</v>
      </c>
      <c r="H15" s="78"/>
      <c r="I15" s="74"/>
      <c r="J15" s="655"/>
      <c r="K15" s="332" t="s">
        <v>52</v>
      </c>
      <c r="L15" s="255" t="s">
        <v>96</v>
      </c>
      <c r="M15" s="255" t="s">
        <v>96</v>
      </c>
      <c r="N15" s="45" t="s">
        <v>96</v>
      </c>
      <c r="O15" s="43">
        <f>VLOOKUP($K15,'Distribution (small) tables'!$D$3:$S$13,10,FALSE)</f>
        <v>0</v>
      </c>
      <c r="P15" s="74"/>
      <c r="Q15" s="78"/>
      <c r="R15" s="655"/>
      <c r="S15" s="332" t="s">
        <v>52</v>
      </c>
      <c r="T15" s="223" t="s">
        <v>96</v>
      </c>
      <c r="U15" s="223" t="s">
        <v>96</v>
      </c>
      <c r="V15" s="270" t="s">
        <v>96</v>
      </c>
      <c r="W15" s="132">
        <f>VLOOKUP($S15,'Distribution (small) tables'!$D$3:$S$13,14,FALSE)</f>
        <v>0</v>
      </c>
      <c r="X15" s="78"/>
    </row>
    <row r="16" spans="1:24" x14ac:dyDescent="0.35">
      <c r="A16" s="78"/>
      <c r="B16" s="656" t="s">
        <v>70</v>
      </c>
      <c r="C16" s="657"/>
      <c r="D16" s="340">
        <f>'Distribution (small) tables'!P52</f>
        <v>6.9464544138929103</v>
      </c>
      <c r="E16" s="341">
        <f>'Distribution (small) tables'!P40</f>
        <v>5.3107357678053999</v>
      </c>
      <c r="F16" s="380">
        <f>'Distribution (small) tables'!P27</f>
        <v>6.0046189376443397</v>
      </c>
      <c r="G16" s="380">
        <f>'Distribution (small) tables'!P14</f>
        <v>4.2091630241217421</v>
      </c>
      <c r="H16" s="78"/>
      <c r="I16" s="74"/>
      <c r="J16" s="658" t="s">
        <v>70</v>
      </c>
      <c r="K16" s="659"/>
      <c r="L16" s="340">
        <f>'Distribution (small) tables'!M52</f>
        <v>3.4732272069464498</v>
      </c>
      <c r="M16" s="341">
        <f>'Distribution (small) tables'!$M40</f>
        <v>3.4635233268296099</v>
      </c>
      <c r="N16" s="380">
        <f>'Distribution (small) tables'!$M27</f>
        <v>3.0023094688221699</v>
      </c>
      <c r="O16" s="380">
        <f>'Distribution (small) tables'!$M14</f>
        <v>1.9426906265177268</v>
      </c>
      <c r="P16" s="74"/>
      <c r="Q16" s="78"/>
      <c r="R16" s="658" t="s">
        <v>70</v>
      </c>
      <c r="S16" s="659"/>
      <c r="T16" s="369">
        <f>'Distribution (small) tables'!Q52</f>
        <v>18.234442836468901</v>
      </c>
      <c r="U16" s="366">
        <f>'Distribution (small) tables'!$Q40</f>
        <v>98.133160926838798</v>
      </c>
      <c r="V16" s="367">
        <f>'Distribution (small) tables'!$Q27</f>
        <v>70.323325635103899</v>
      </c>
      <c r="W16" s="367">
        <f>'Distribution (small) tables'!Q14</f>
        <v>32.005828071879549</v>
      </c>
      <c r="X16" s="78"/>
    </row>
    <row r="17" spans="1:24" x14ac:dyDescent="0.35">
      <c r="A17" s="78"/>
      <c r="B17" s="661" t="s">
        <v>69</v>
      </c>
      <c r="C17" s="662"/>
      <c r="D17" s="337">
        <f>'Distribution (small) tables'!P53</f>
        <v>4.0364076352839202</v>
      </c>
      <c r="E17" s="450">
        <f>'Distribution (small) tables'!P41</f>
        <v>3.4836377887609098</v>
      </c>
      <c r="F17" s="381">
        <f>'Distribution (small) tables'!P28</f>
        <v>4.4190756766709596</v>
      </c>
      <c r="G17" s="381">
        <f>'Distribution (small) tables'!P15</f>
        <v>3.3581920220248995</v>
      </c>
      <c r="H17" s="78"/>
      <c r="I17" s="74"/>
      <c r="J17" s="663" t="s">
        <v>69</v>
      </c>
      <c r="K17" s="664"/>
      <c r="L17" s="337">
        <f>'Distribution (small) tables'!M53</f>
        <v>1.4470140579319699</v>
      </c>
      <c r="M17" s="450">
        <f>'Distribution (small) tables'!$M41</f>
        <v>1.70395326624175</v>
      </c>
      <c r="N17" s="381">
        <f>'Distribution (small) tables'!$M28</f>
        <v>1.63084935686666</v>
      </c>
      <c r="O17" s="381">
        <f>'Distribution (small) tables'!$M15</f>
        <v>1.3160482248475955</v>
      </c>
      <c r="P17" s="74"/>
      <c r="Q17" s="78"/>
      <c r="R17" s="663" t="s">
        <v>69</v>
      </c>
      <c r="S17" s="664"/>
      <c r="T17" s="378">
        <f>'Distribution (small) tables'!Q53</f>
        <v>27.7407826632484</v>
      </c>
      <c r="U17" s="456">
        <f>'Distribution (small) tables'!$Q41</f>
        <v>29.629854018537099</v>
      </c>
      <c r="V17" s="379">
        <f>'Distribution (small) tables'!$Q28</f>
        <v>29.9076728831838</v>
      </c>
      <c r="W17" s="379">
        <f>'Distribution (small) tables'!$Q15</f>
        <v>19.902582177379099</v>
      </c>
      <c r="X17" s="78"/>
    </row>
    <row r="18" spans="1:24" ht="15" thickBot="1" x14ac:dyDescent="0.4">
      <c r="A18" s="78"/>
      <c r="B18" s="665" t="s">
        <v>67</v>
      </c>
      <c r="C18" s="666"/>
      <c r="D18" s="267">
        <f>'Distribution (small) tables'!P54</f>
        <v>2.5277511926210701</v>
      </c>
      <c r="E18" s="338">
        <f>'Distribution (small) tables'!P42</f>
        <v>2.24098182196387</v>
      </c>
      <c r="F18" s="268">
        <f>'Distribution (small) tables'!P29</f>
        <v>2.6935977326668001</v>
      </c>
      <c r="G18" s="268">
        <f>'Distribution (small) tables'!P16</f>
        <v>2.2341677725047422</v>
      </c>
      <c r="H18" s="78"/>
      <c r="I18" s="74"/>
      <c r="J18" s="667" t="s">
        <v>67</v>
      </c>
      <c r="K18" s="668"/>
      <c r="L18" s="267">
        <f>'Distribution (small) tables'!M54</f>
        <v>0.85833295948815203</v>
      </c>
      <c r="M18" s="338">
        <f>'Distribution (small) tables'!$M42</f>
        <v>0.94000915350833403</v>
      </c>
      <c r="N18" s="268">
        <f>'Distribution (small) tables'!$M29</f>
        <v>1.0175813656741199</v>
      </c>
      <c r="O18" s="268">
        <f>'Distribution (small) tables'!$M16</f>
        <v>0.93715091128554617</v>
      </c>
      <c r="P18" s="74"/>
      <c r="Q18" s="78"/>
      <c r="R18" s="667" t="s">
        <v>67</v>
      </c>
      <c r="S18" s="668"/>
      <c r="T18" s="273">
        <f>'Distribution (small) tables'!Q54</f>
        <v>16.135084715515799</v>
      </c>
      <c r="U18" s="365">
        <f>'Distribution (small) tables'!$Q42</f>
        <v>15.8147139986242</v>
      </c>
      <c r="V18" s="274">
        <f>'Distribution (small) tables'!$Q29</f>
        <v>15.1926394338332</v>
      </c>
      <c r="W18" s="274">
        <f>'Distribution (small) tables'!$Q16</f>
        <v>15.223079402922412</v>
      </c>
      <c r="X18" s="78"/>
    </row>
    <row r="19" spans="1:24" x14ac:dyDescent="0.35">
      <c r="A19" s="78"/>
      <c r="B19" s="78"/>
      <c r="C19" s="78"/>
      <c r="D19" s="78"/>
      <c r="E19" s="78"/>
      <c r="F19" s="78"/>
      <c r="G19" s="78"/>
      <c r="H19" s="78"/>
      <c r="I19" s="74"/>
      <c r="J19" s="74"/>
      <c r="K19" s="74"/>
      <c r="L19" s="74"/>
      <c r="M19" s="74"/>
      <c r="N19" s="74"/>
      <c r="O19" s="74"/>
      <c r="P19" s="74"/>
      <c r="Q19" s="78"/>
      <c r="R19" s="78"/>
      <c r="S19" s="78"/>
      <c r="T19" s="78"/>
      <c r="U19" s="78"/>
      <c r="V19" s="78"/>
      <c r="W19" s="78"/>
      <c r="X19" s="78"/>
    </row>
    <row r="20" spans="1:24" ht="27.5" customHeight="1" x14ac:dyDescent="0.35">
      <c r="A20" s="78"/>
      <c r="B20" s="78"/>
      <c r="C20" s="583" t="s">
        <v>100</v>
      </c>
      <c r="D20" s="583"/>
      <c r="E20" s="583"/>
      <c r="F20" s="583"/>
      <c r="G20" s="78">
        <v>1</v>
      </c>
      <c r="H20" s="78"/>
      <c r="I20" s="74"/>
      <c r="J20" s="74"/>
      <c r="K20" s="660" t="s">
        <v>100</v>
      </c>
      <c r="L20" s="660"/>
      <c r="M20" s="660"/>
      <c r="N20" s="660"/>
      <c r="O20" s="74">
        <v>1</v>
      </c>
      <c r="P20" s="74"/>
      <c r="Q20" s="78"/>
      <c r="R20" s="78"/>
      <c r="S20" s="583" t="s">
        <v>100</v>
      </c>
      <c r="T20" s="583"/>
      <c r="U20" s="583"/>
      <c r="V20" s="583"/>
      <c r="W20" s="78">
        <v>1</v>
      </c>
      <c r="X20" s="78"/>
    </row>
    <row r="21" spans="1:24" ht="3" customHeight="1" x14ac:dyDescent="0.35">
      <c r="A21" s="78"/>
      <c r="B21" s="78"/>
      <c r="C21" s="78"/>
      <c r="D21" s="78">
        <v>1</v>
      </c>
      <c r="E21" s="78">
        <v>2</v>
      </c>
      <c r="F21" s="78">
        <v>3</v>
      </c>
      <c r="G21" s="78">
        <v>4</v>
      </c>
      <c r="H21" s="78"/>
      <c r="I21" s="74"/>
      <c r="J21" s="74"/>
      <c r="K21" s="74"/>
      <c r="L21" s="78">
        <v>1</v>
      </c>
      <c r="M21" s="78">
        <v>2</v>
      </c>
      <c r="N21" s="78">
        <v>3</v>
      </c>
      <c r="O21" s="78">
        <v>4</v>
      </c>
      <c r="P21" s="74"/>
      <c r="Q21" s="78"/>
      <c r="R21" s="78"/>
      <c r="S21" s="78"/>
      <c r="T21" s="78">
        <v>1</v>
      </c>
      <c r="U21" s="78">
        <v>2</v>
      </c>
      <c r="V21" s="78">
        <v>3</v>
      </c>
      <c r="W21" s="78">
        <v>4</v>
      </c>
      <c r="X21" s="78"/>
    </row>
    <row r="22" spans="1:24" ht="15" thickBot="1" x14ac:dyDescent="0.4">
      <c r="A22" s="78"/>
      <c r="B22" s="78"/>
      <c r="C22" s="78"/>
      <c r="D22" s="78"/>
      <c r="E22" s="78"/>
      <c r="F22" s="78"/>
      <c r="G22" s="78"/>
      <c r="H22" s="78"/>
      <c r="I22" s="74"/>
      <c r="J22" s="74"/>
      <c r="K22" s="74"/>
      <c r="L22" s="74"/>
      <c r="M22" s="74"/>
      <c r="N22" s="74"/>
      <c r="O22" s="74"/>
      <c r="P22" s="74"/>
      <c r="Q22" s="78"/>
      <c r="R22" s="78"/>
      <c r="S22" s="78"/>
      <c r="T22" s="78"/>
      <c r="U22" s="78"/>
      <c r="V22" s="78"/>
      <c r="W22" s="78"/>
      <c r="X22" s="78"/>
    </row>
    <row r="23" spans="1:24" ht="15" thickBot="1" x14ac:dyDescent="0.4">
      <c r="A23" s="78"/>
      <c r="B23" s="633" t="s">
        <v>178</v>
      </c>
      <c r="C23" s="673"/>
      <c r="D23" s="403">
        <v>2016</v>
      </c>
      <c r="E23" s="403">
        <v>2017</v>
      </c>
      <c r="F23" s="426">
        <v>2018</v>
      </c>
      <c r="G23" s="403">
        <v>2019</v>
      </c>
      <c r="H23" s="78"/>
      <c r="I23" s="74"/>
      <c r="J23" s="74"/>
      <c r="K23" s="402" t="s">
        <v>99</v>
      </c>
      <c r="L23" s="484">
        <v>2016</v>
      </c>
      <c r="M23" s="484">
        <v>2017</v>
      </c>
      <c r="N23" s="484">
        <v>2018</v>
      </c>
      <c r="O23" s="484">
        <v>2019</v>
      </c>
      <c r="P23" s="74"/>
      <c r="Q23" s="78"/>
      <c r="R23" s="78"/>
      <c r="S23" s="174" t="s">
        <v>104</v>
      </c>
      <c r="T23" s="484">
        <v>2016</v>
      </c>
      <c r="U23" s="484">
        <v>2017</v>
      </c>
      <c r="V23" s="484">
        <v>2018</v>
      </c>
      <c r="W23" s="484">
        <v>2019</v>
      </c>
      <c r="X23" s="78"/>
    </row>
    <row r="24" spans="1:24" ht="15" thickBot="1" x14ac:dyDescent="0.4">
      <c r="A24" s="78"/>
      <c r="B24" s="674" t="str">
        <f>INDEX($C$5:$C$15,$G$20,1)</f>
        <v>D50</v>
      </c>
      <c r="C24" s="675"/>
      <c r="D24" s="155">
        <f>INDEX($D$5:$G$15,$G$20,D$21)</f>
        <v>14.545454545454545</v>
      </c>
      <c r="E24" s="155">
        <f>INDEX($D$5:$G$15,$G$20,E$21)</f>
        <v>8.9285714285714288</v>
      </c>
      <c r="F24" s="155">
        <f>INDEX($D$5:$G$15,$G$20,F$21)</f>
        <v>13.333333333333334</v>
      </c>
      <c r="G24" s="155">
        <f>INDEX($D$5:$G$15,$G$20,G$21)</f>
        <v>8.3798882681564244</v>
      </c>
      <c r="H24" s="78"/>
      <c r="I24" s="74"/>
      <c r="J24" s="74"/>
      <c r="K24" s="156" t="str">
        <f>INDEX($K$5:$K$15,$O$20,1)</f>
        <v>D50</v>
      </c>
      <c r="L24" s="155">
        <f>INDEX($L$5:$O$15,$O$20,L$21)</f>
        <v>5.4545454545454541</v>
      </c>
      <c r="M24" s="155">
        <f>INDEX($L$5:$O$15,$O$20,M$21)</f>
        <v>7.1428571428571432</v>
      </c>
      <c r="N24" s="155">
        <f>INDEX($L$5:$O$15,$O$20,N$21)</f>
        <v>10</v>
      </c>
      <c r="O24" s="155">
        <f>INDEX($L$5:$O$15,$O$20,O$21)</f>
        <v>2.7932960893854752</v>
      </c>
      <c r="P24" s="74"/>
      <c r="Q24" s="78"/>
      <c r="R24" s="78"/>
      <c r="S24" s="164" t="str">
        <f>INDEX($S$5:$S$15,$W$20,1)</f>
        <v>D50</v>
      </c>
      <c r="T24" s="278">
        <f>INDEX($T$5:$W$15,$W$20,T$21)</f>
        <v>36.363636363636367</v>
      </c>
      <c r="U24" s="278">
        <f>INDEX($T$5:$W$15,$W$20,U$21)</f>
        <v>214.28571428571428</v>
      </c>
      <c r="V24" s="278">
        <f>INDEX($T$5:$W$15,$W$20,V$21)</f>
        <v>216.66666666666666</v>
      </c>
      <c r="W24" s="279">
        <f>INDEX($T$5:$W$15,$W$20,W$21)</f>
        <v>56.843575418994419</v>
      </c>
      <c r="X24" s="78"/>
    </row>
    <row r="25" spans="1:24" x14ac:dyDescent="0.35">
      <c r="A25" s="78"/>
      <c r="B25" s="676" t="s">
        <v>101</v>
      </c>
      <c r="C25" s="677"/>
      <c r="D25" s="140">
        <f t="shared" ref="D25:G27" si="0">D16</f>
        <v>6.9464544138929103</v>
      </c>
      <c r="E25" s="140">
        <f t="shared" si="0"/>
        <v>5.3107357678053999</v>
      </c>
      <c r="F25" s="140">
        <f t="shared" ref="F25" si="1">F16</f>
        <v>6.0046189376443397</v>
      </c>
      <c r="G25" s="140">
        <f t="shared" si="0"/>
        <v>4.2091630241217421</v>
      </c>
      <c r="H25" s="78"/>
      <c r="I25" s="74"/>
      <c r="J25" s="74"/>
      <c r="K25" s="161" t="s">
        <v>101</v>
      </c>
      <c r="L25" s="140">
        <f t="shared" ref="L25:O27" si="2">L16</f>
        <v>3.4732272069464498</v>
      </c>
      <c r="M25" s="140">
        <f t="shared" si="2"/>
        <v>3.4635233268296099</v>
      </c>
      <c r="N25" s="452">
        <f t="shared" ref="N25" si="3">N16</f>
        <v>3.0023094688221699</v>
      </c>
      <c r="O25" s="141">
        <f t="shared" si="2"/>
        <v>1.9426906265177268</v>
      </c>
      <c r="P25" s="74"/>
      <c r="Q25" s="78"/>
      <c r="R25" s="78"/>
      <c r="S25" s="277" t="s">
        <v>101</v>
      </c>
      <c r="T25" s="165">
        <f t="shared" ref="T25:W27" si="4">T16</f>
        <v>18.234442836468901</v>
      </c>
      <c r="U25" s="165">
        <f t="shared" si="4"/>
        <v>98.133160926838798</v>
      </c>
      <c r="V25" s="165">
        <f t="shared" ref="V25" si="5">V16</f>
        <v>70.323325635103899</v>
      </c>
      <c r="W25" s="166">
        <f t="shared" si="4"/>
        <v>32.005828071879549</v>
      </c>
      <c r="X25" s="78"/>
    </row>
    <row r="26" spans="1:24" x14ac:dyDescent="0.35">
      <c r="A26" s="78"/>
      <c r="B26" s="669" t="s">
        <v>69</v>
      </c>
      <c r="C26" s="670"/>
      <c r="D26" s="153">
        <f t="shared" si="0"/>
        <v>4.0364076352839202</v>
      </c>
      <c r="E26" s="153">
        <f t="shared" si="0"/>
        <v>3.4836377887609098</v>
      </c>
      <c r="F26" s="153">
        <f t="shared" ref="F26" si="6">F17</f>
        <v>4.4190756766709596</v>
      </c>
      <c r="G26" s="153">
        <f t="shared" si="0"/>
        <v>3.3581920220248995</v>
      </c>
      <c r="H26" s="78"/>
      <c r="I26" s="74"/>
      <c r="J26" s="74"/>
      <c r="K26" s="162" t="s">
        <v>69</v>
      </c>
      <c r="L26" s="153">
        <f t="shared" si="2"/>
        <v>1.4470140579319699</v>
      </c>
      <c r="M26" s="153">
        <f t="shared" si="2"/>
        <v>1.70395326624175</v>
      </c>
      <c r="N26" s="453">
        <f t="shared" ref="N26" si="7">N17</f>
        <v>1.63084935686666</v>
      </c>
      <c r="O26" s="154">
        <f t="shared" si="2"/>
        <v>1.3160482248475955</v>
      </c>
      <c r="P26" s="74"/>
      <c r="Q26" s="78"/>
      <c r="R26" s="78"/>
      <c r="S26" s="400" t="s">
        <v>69</v>
      </c>
      <c r="T26" s="169">
        <f t="shared" si="4"/>
        <v>27.7407826632484</v>
      </c>
      <c r="U26" s="169">
        <f t="shared" si="4"/>
        <v>29.629854018537099</v>
      </c>
      <c r="V26" s="169">
        <f t="shared" ref="V26" si="8">V17</f>
        <v>29.9076728831838</v>
      </c>
      <c r="W26" s="170">
        <f t="shared" si="4"/>
        <v>19.902582177379099</v>
      </c>
      <c r="X26" s="78"/>
    </row>
    <row r="27" spans="1:24" ht="15" thickBot="1" x14ac:dyDescent="0.4">
      <c r="A27" s="78"/>
      <c r="B27" s="671" t="s">
        <v>67</v>
      </c>
      <c r="C27" s="672"/>
      <c r="D27" s="142">
        <f t="shared" si="0"/>
        <v>2.5277511926210701</v>
      </c>
      <c r="E27" s="142">
        <f t="shared" si="0"/>
        <v>2.24098182196387</v>
      </c>
      <c r="F27" s="142">
        <f t="shared" ref="F27" si="9">F18</f>
        <v>2.6935977326668001</v>
      </c>
      <c r="G27" s="142">
        <f t="shared" si="0"/>
        <v>2.2341677725047422</v>
      </c>
      <c r="H27" s="78"/>
      <c r="I27" s="74"/>
      <c r="J27" s="74"/>
      <c r="K27" s="163" t="s">
        <v>67</v>
      </c>
      <c r="L27" s="142">
        <f t="shared" si="2"/>
        <v>0.85833295948815203</v>
      </c>
      <c r="M27" s="142">
        <f t="shared" si="2"/>
        <v>0.94000915350833403</v>
      </c>
      <c r="N27" s="454">
        <f t="shared" ref="N27" si="10">N18</f>
        <v>1.0175813656741199</v>
      </c>
      <c r="O27" s="143">
        <f t="shared" si="2"/>
        <v>0.93715091128554617</v>
      </c>
      <c r="P27" s="74"/>
      <c r="Q27" s="78"/>
      <c r="R27" s="78"/>
      <c r="S27" s="401" t="s">
        <v>67</v>
      </c>
      <c r="T27" s="167">
        <f t="shared" si="4"/>
        <v>16.135084715515799</v>
      </c>
      <c r="U27" s="167">
        <f t="shared" si="4"/>
        <v>15.8147139986242</v>
      </c>
      <c r="V27" s="167">
        <f t="shared" ref="V27" si="11">V18</f>
        <v>15.1926394338332</v>
      </c>
      <c r="W27" s="168">
        <f t="shared" si="4"/>
        <v>15.223079402922412</v>
      </c>
      <c r="X27" s="78"/>
    </row>
    <row r="28" spans="1:24" x14ac:dyDescent="0.35">
      <c r="A28" s="78"/>
      <c r="B28" s="78"/>
      <c r="C28" s="78"/>
      <c r="D28" s="78"/>
      <c r="E28" s="78"/>
      <c r="F28" s="78"/>
      <c r="G28" s="78"/>
      <c r="H28" s="78"/>
      <c r="I28" s="74"/>
      <c r="J28" s="74"/>
      <c r="K28" s="74"/>
      <c r="L28" s="74"/>
      <c r="M28" s="74"/>
      <c r="N28" s="74"/>
      <c r="O28" s="74"/>
      <c r="P28" s="74"/>
      <c r="Q28" s="78"/>
      <c r="R28" s="78"/>
      <c r="S28" s="78"/>
      <c r="T28" s="78"/>
      <c r="U28" s="78"/>
      <c r="V28" s="78"/>
      <c r="W28" s="78"/>
      <c r="X28" s="78"/>
    </row>
    <row r="29" spans="1:24" x14ac:dyDescent="0.35">
      <c r="A29" s="78"/>
      <c r="B29" s="78"/>
      <c r="C29" s="78"/>
      <c r="D29" s="78"/>
      <c r="E29" s="78"/>
      <c r="F29" s="78"/>
      <c r="G29" s="78"/>
      <c r="H29" s="78"/>
      <c r="I29" s="74"/>
      <c r="J29" s="74"/>
      <c r="K29" s="74"/>
      <c r="L29" s="74"/>
      <c r="M29" s="74"/>
      <c r="N29" s="74"/>
      <c r="O29" s="74"/>
      <c r="P29" s="74"/>
      <c r="Q29" s="78"/>
      <c r="R29" s="78"/>
      <c r="S29" s="78"/>
      <c r="T29" s="78"/>
      <c r="U29" s="78"/>
      <c r="V29" s="78"/>
      <c r="W29" s="78"/>
      <c r="X29" s="78"/>
    </row>
    <row r="30" spans="1:24" x14ac:dyDescent="0.35">
      <c r="A30" s="78"/>
      <c r="B30" s="78"/>
      <c r="C30" s="78"/>
      <c r="D30" s="78"/>
      <c r="E30" s="78"/>
      <c r="F30" s="78"/>
      <c r="G30" s="78"/>
      <c r="H30" s="78"/>
      <c r="I30" s="74"/>
      <c r="J30" s="74"/>
      <c r="K30" s="74"/>
      <c r="L30" s="74"/>
      <c r="M30" s="74"/>
      <c r="N30" s="74"/>
      <c r="O30" s="74"/>
      <c r="P30" s="74"/>
      <c r="Q30" s="78"/>
      <c r="R30" s="78"/>
      <c r="S30" s="78"/>
      <c r="T30" s="78"/>
      <c r="U30" s="78"/>
      <c r="V30" s="78"/>
      <c r="W30" s="78"/>
      <c r="X30" s="78"/>
    </row>
    <row r="31" spans="1:24" x14ac:dyDescent="0.35">
      <c r="A31" s="78"/>
      <c r="B31" s="78"/>
      <c r="C31" s="78"/>
      <c r="D31" s="78"/>
      <c r="E31" s="78"/>
      <c r="F31" s="78"/>
      <c r="G31" s="78"/>
      <c r="H31" s="78"/>
      <c r="I31" s="74"/>
      <c r="J31" s="74"/>
      <c r="K31" s="74"/>
      <c r="L31" s="74"/>
      <c r="M31" s="74"/>
      <c r="N31" s="74"/>
      <c r="O31" s="74"/>
      <c r="P31" s="74"/>
      <c r="Q31" s="78"/>
      <c r="R31" s="78"/>
      <c r="S31" s="78"/>
      <c r="T31" s="78"/>
      <c r="U31" s="78"/>
      <c r="V31" s="78"/>
      <c r="W31" s="78"/>
      <c r="X31" s="78"/>
    </row>
    <row r="32" spans="1:24" x14ac:dyDescent="0.35">
      <c r="A32" s="78"/>
      <c r="B32" s="78"/>
      <c r="C32" s="78"/>
      <c r="D32" s="78"/>
      <c r="E32" s="78"/>
      <c r="F32" s="78"/>
      <c r="G32" s="78"/>
      <c r="H32" s="78"/>
      <c r="I32" s="74"/>
      <c r="J32" s="74"/>
      <c r="K32" s="74"/>
      <c r="L32" s="74"/>
      <c r="M32" s="74"/>
      <c r="N32" s="74"/>
      <c r="O32" s="74"/>
      <c r="P32" s="74"/>
      <c r="Q32" s="78"/>
      <c r="R32" s="78"/>
      <c r="S32" s="78"/>
      <c r="T32" s="78"/>
      <c r="U32" s="78"/>
      <c r="V32" s="78"/>
      <c r="W32" s="78"/>
      <c r="X32" s="78"/>
    </row>
    <row r="33" spans="1:24" x14ac:dyDescent="0.35">
      <c r="A33" s="78"/>
      <c r="B33" s="78"/>
      <c r="C33" s="78"/>
      <c r="D33" s="78"/>
      <c r="E33" s="78"/>
      <c r="F33" s="78"/>
      <c r="G33" s="78"/>
      <c r="H33" s="78"/>
      <c r="I33" s="74"/>
      <c r="J33" s="74"/>
      <c r="K33" s="74"/>
      <c r="L33" s="74"/>
      <c r="M33" s="74"/>
      <c r="N33" s="74"/>
      <c r="O33" s="74"/>
      <c r="P33" s="74"/>
      <c r="Q33" s="78"/>
      <c r="R33" s="78"/>
      <c r="S33" s="78"/>
      <c r="T33" s="78"/>
      <c r="U33" s="78"/>
      <c r="V33" s="78"/>
      <c r="W33" s="78"/>
      <c r="X33" s="78"/>
    </row>
    <row r="34" spans="1:24" x14ac:dyDescent="0.35">
      <c r="A34" s="78"/>
      <c r="B34" s="78"/>
      <c r="C34" s="78"/>
      <c r="D34" s="78"/>
      <c r="E34" s="78"/>
      <c r="F34" s="78"/>
      <c r="G34" s="78"/>
      <c r="H34" s="78"/>
      <c r="I34" s="74"/>
      <c r="J34" s="74"/>
      <c r="K34" s="74"/>
      <c r="L34" s="74"/>
      <c r="M34" s="74"/>
      <c r="N34" s="74"/>
      <c r="O34" s="74"/>
      <c r="P34" s="74"/>
      <c r="Q34" s="78"/>
      <c r="R34" s="78"/>
      <c r="S34" s="78"/>
      <c r="T34" s="78"/>
      <c r="U34" s="78"/>
      <c r="V34" s="78"/>
      <c r="W34" s="78"/>
      <c r="X34" s="78"/>
    </row>
    <row r="35" spans="1:24" x14ac:dyDescent="0.35">
      <c r="A35" s="78"/>
      <c r="B35" s="78"/>
      <c r="C35" s="78"/>
      <c r="D35" s="78"/>
      <c r="E35" s="78"/>
      <c r="F35" s="78"/>
      <c r="G35" s="78"/>
      <c r="H35" s="78"/>
      <c r="I35" s="74"/>
      <c r="J35" s="74"/>
      <c r="K35" s="74"/>
      <c r="L35" s="74"/>
      <c r="M35" s="74"/>
      <c r="N35" s="74"/>
      <c r="O35" s="74"/>
      <c r="P35" s="74"/>
      <c r="Q35" s="78"/>
      <c r="R35" s="78"/>
      <c r="S35" s="78"/>
      <c r="T35" s="78"/>
      <c r="U35" s="78"/>
      <c r="V35" s="78"/>
      <c r="W35" s="78"/>
      <c r="X35" s="78"/>
    </row>
    <row r="36" spans="1:24" x14ac:dyDescent="0.35">
      <c r="A36" s="78"/>
      <c r="B36" s="78"/>
      <c r="C36" s="78"/>
      <c r="D36" s="78"/>
      <c r="E36" s="78"/>
      <c r="F36" s="78"/>
      <c r="G36" s="78"/>
      <c r="H36" s="78"/>
      <c r="I36" s="74"/>
      <c r="J36" s="74"/>
      <c r="K36" s="74"/>
      <c r="L36" s="74"/>
      <c r="M36" s="74"/>
      <c r="N36" s="74"/>
      <c r="O36" s="74"/>
      <c r="P36" s="74"/>
      <c r="Q36" s="78"/>
      <c r="R36" s="78"/>
      <c r="S36" s="78"/>
      <c r="T36" s="78"/>
      <c r="U36" s="78"/>
      <c r="V36" s="78"/>
      <c r="W36" s="78"/>
      <c r="X36" s="78"/>
    </row>
    <row r="37" spans="1:24" x14ac:dyDescent="0.35">
      <c r="A37" s="78"/>
      <c r="B37" s="78"/>
      <c r="C37" s="78"/>
      <c r="D37" s="78"/>
      <c r="E37" s="78"/>
      <c r="F37" s="78"/>
      <c r="G37" s="78"/>
      <c r="H37" s="78"/>
      <c r="I37" s="74"/>
      <c r="J37" s="74"/>
      <c r="K37" s="74"/>
      <c r="L37" s="74"/>
      <c r="M37" s="74"/>
      <c r="N37" s="74"/>
      <c r="O37" s="74"/>
      <c r="P37" s="74"/>
      <c r="Q37" s="78"/>
      <c r="R37" s="78"/>
      <c r="S37" s="78"/>
      <c r="T37" s="78"/>
      <c r="U37" s="78"/>
      <c r="V37" s="78"/>
      <c r="W37" s="78"/>
      <c r="X37" s="78"/>
    </row>
    <row r="38" spans="1:24" x14ac:dyDescent="0.35">
      <c r="A38" s="78"/>
      <c r="B38" s="78"/>
      <c r="C38" s="78"/>
      <c r="D38" s="78"/>
      <c r="E38" s="78"/>
      <c r="F38" s="78"/>
      <c r="G38" s="78"/>
      <c r="H38" s="78"/>
      <c r="I38" s="74"/>
      <c r="J38" s="74"/>
      <c r="K38" s="74"/>
      <c r="L38" s="74"/>
      <c r="M38" s="74"/>
      <c r="N38" s="74"/>
      <c r="O38" s="74"/>
      <c r="P38" s="74"/>
      <c r="Q38" s="78"/>
      <c r="R38" s="78"/>
      <c r="S38" s="78"/>
      <c r="T38" s="78"/>
      <c r="U38" s="78"/>
      <c r="V38" s="78"/>
      <c r="W38" s="78"/>
      <c r="X38" s="78"/>
    </row>
    <row r="39" spans="1:24" x14ac:dyDescent="0.35">
      <c r="A39" s="78"/>
      <c r="B39" s="78"/>
      <c r="C39" s="78"/>
      <c r="D39" s="78"/>
      <c r="E39" s="78"/>
      <c r="F39" s="78"/>
      <c r="G39" s="78"/>
      <c r="H39" s="78"/>
      <c r="I39" s="74"/>
      <c r="J39" s="74"/>
      <c r="K39" s="74"/>
      <c r="L39" s="74"/>
      <c r="M39" s="74"/>
      <c r="N39" s="74"/>
      <c r="O39" s="74"/>
      <c r="P39" s="74"/>
      <c r="Q39" s="78"/>
      <c r="R39" s="78"/>
      <c r="S39" s="78"/>
      <c r="T39" s="78"/>
      <c r="U39" s="78"/>
      <c r="V39" s="78"/>
      <c r="W39" s="78"/>
      <c r="X39" s="78"/>
    </row>
    <row r="40" spans="1:24" x14ac:dyDescent="0.35">
      <c r="A40" s="78"/>
      <c r="B40" s="78"/>
      <c r="C40" s="78"/>
      <c r="D40" s="78"/>
      <c r="E40" s="78"/>
      <c r="F40" s="78"/>
      <c r="G40" s="78"/>
      <c r="H40" s="78"/>
      <c r="I40" s="74"/>
      <c r="J40" s="74"/>
      <c r="K40" s="74"/>
      <c r="L40" s="74"/>
      <c r="M40" s="74"/>
      <c r="N40" s="74"/>
      <c r="O40" s="74"/>
      <c r="P40" s="74"/>
      <c r="Q40" s="78"/>
      <c r="R40" s="78"/>
      <c r="S40" s="78"/>
      <c r="T40" s="78"/>
      <c r="U40" s="78"/>
      <c r="V40" s="78"/>
      <c r="W40" s="78"/>
      <c r="X40" s="78"/>
    </row>
    <row r="41" spans="1:24" x14ac:dyDescent="0.35">
      <c r="A41" s="78"/>
      <c r="B41" s="78"/>
      <c r="C41" s="78"/>
      <c r="D41" s="78"/>
      <c r="E41" s="78"/>
      <c r="F41" s="78"/>
      <c r="G41" s="78"/>
      <c r="H41" s="78"/>
      <c r="I41" s="74"/>
      <c r="J41" s="74"/>
      <c r="K41" s="74"/>
      <c r="L41" s="74"/>
      <c r="M41" s="74"/>
      <c r="N41" s="74"/>
      <c r="O41" s="74"/>
      <c r="P41" s="74"/>
      <c r="Q41" s="78"/>
      <c r="R41" s="78"/>
      <c r="S41" s="78"/>
      <c r="T41" s="78"/>
      <c r="U41" s="78"/>
      <c r="V41" s="78"/>
      <c r="W41" s="78"/>
      <c r="X41" s="78"/>
    </row>
    <row r="42" spans="1:24" x14ac:dyDescent="0.35">
      <c r="A42" s="78"/>
      <c r="B42" s="78"/>
      <c r="C42" s="78"/>
      <c r="D42" s="78"/>
      <c r="E42" s="78"/>
      <c r="F42" s="78"/>
      <c r="G42" s="78"/>
      <c r="H42" s="78"/>
      <c r="I42" s="74"/>
      <c r="J42" s="74"/>
      <c r="K42" s="74"/>
      <c r="L42" s="74"/>
      <c r="M42" s="74"/>
      <c r="N42" s="74"/>
      <c r="O42" s="74"/>
      <c r="P42" s="74"/>
      <c r="Q42" s="78"/>
      <c r="R42" s="78"/>
      <c r="S42" s="78"/>
      <c r="T42" s="78"/>
      <c r="U42" s="78"/>
      <c r="V42" s="78"/>
      <c r="W42" s="78"/>
      <c r="X42" s="78"/>
    </row>
    <row r="43" spans="1:24" x14ac:dyDescent="0.35">
      <c r="A43" s="78"/>
      <c r="B43" s="78"/>
      <c r="C43" s="78"/>
      <c r="D43" s="78"/>
      <c r="E43" s="78"/>
      <c r="F43" s="78"/>
      <c r="G43" s="78"/>
      <c r="H43" s="78"/>
      <c r="I43" s="74"/>
      <c r="J43" s="74"/>
      <c r="K43" s="74"/>
      <c r="L43" s="74"/>
      <c r="M43" s="74"/>
      <c r="N43" s="74"/>
      <c r="O43" s="74"/>
      <c r="P43" s="74"/>
      <c r="Q43" s="78"/>
      <c r="R43" s="78"/>
      <c r="S43" s="78"/>
      <c r="T43" s="78"/>
      <c r="U43" s="78"/>
      <c r="V43" s="78"/>
      <c r="W43" s="78"/>
      <c r="X43" s="78"/>
    </row>
    <row r="44" spans="1:24" x14ac:dyDescent="0.35">
      <c r="A44" s="78"/>
      <c r="B44" s="78"/>
      <c r="C44" s="78"/>
      <c r="D44" s="78"/>
      <c r="E44" s="78"/>
      <c r="F44" s="78"/>
      <c r="G44" s="78"/>
      <c r="H44" s="78"/>
      <c r="I44" s="74"/>
      <c r="J44" s="74"/>
      <c r="K44" s="74"/>
      <c r="L44" s="74"/>
      <c r="M44" s="74"/>
      <c r="N44" s="74"/>
      <c r="O44" s="74"/>
      <c r="P44" s="74"/>
      <c r="Q44" s="78"/>
      <c r="R44" s="78"/>
      <c r="S44" s="78"/>
      <c r="T44" s="78"/>
      <c r="U44" s="78"/>
      <c r="V44" s="78"/>
      <c r="W44" s="78"/>
      <c r="X44" s="78"/>
    </row>
    <row r="45" spans="1:24" x14ac:dyDescent="0.35">
      <c r="A45" s="78"/>
      <c r="B45" s="78"/>
      <c r="C45" s="78"/>
      <c r="D45" s="78"/>
      <c r="E45" s="78"/>
      <c r="F45" s="78"/>
      <c r="G45" s="78"/>
      <c r="H45" s="78"/>
      <c r="I45" s="74"/>
      <c r="J45" s="74"/>
      <c r="K45" s="74"/>
      <c r="L45" s="74"/>
      <c r="M45" s="74"/>
      <c r="N45" s="74"/>
      <c r="O45" s="74"/>
      <c r="P45" s="74"/>
      <c r="Q45" s="78"/>
      <c r="R45" s="78"/>
      <c r="S45" s="78"/>
      <c r="T45" s="78"/>
      <c r="U45" s="78"/>
      <c r="V45" s="78"/>
      <c r="W45" s="78"/>
      <c r="X45" s="78"/>
    </row>
    <row r="46" spans="1:24" x14ac:dyDescent="0.35">
      <c r="A46" s="78"/>
      <c r="B46" s="78"/>
      <c r="C46" s="78"/>
      <c r="D46" s="78"/>
      <c r="E46" s="78"/>
      <c r="F46" s="78"/>
      <c r="G46" s="78"/>
      <c r="H46" s="78"/>
      <c r="I46" s="74"/>
      <c r="J46" s="74"/>
      <c r="K46" s="74"/>
      <c r="L46" s="74"/>
      <c r="M46" s="74"/>
      <c r="N46" s="74"/>
      <c r="O46" s="74"/>
      <c r="P46" s="74"/>
      <c r="Q46" s="78"/>
      <c r="R46" s="78"/>
      <c r="S46" s="78"/>
      <c r="T46" s="78"/>
      <c r="U46" s="78"/>
      <c r="V46" s="78"/>
      <c r="W46" s="78"/>
      <c r="X46" s="78"/>
    </row>
    <row r="47" spans="1:24" x14ac:dyDescent="0.35">
      <c r="A47" s="78"/>
      <c r="B47" s="78"/>
      <c r="C47" s="78"/>
      <c r="D47" s="78"/>
      <c r="E47" s="78"/>
      <c r="F47" s="78"/>
      <c r="G47" s="78"/>
      <c r="H47" s="78"/>
      <c r="I47" s="74"/>
      <c r="J47" s="74"/>
      <c r="K47" s="74"/>
      <c r="L47" s="74"/>
      <c r="M47" s="74"/>
      <c r="N47" s="74"/>
      <c r="O47" s="74"/>
      <c r="P47" s="74"/>
      <c r="Q47" s="78"/>
      <c r="R47" s="78"/>
      <c r="S47" s="78"/>
      <c r="T47" s="78"/>
      <c r="U47" s="78"/>
      <c r="V47" s="78"/>
      <c r="W47" s="78"/>
      <c r="X47" s="78"/>
    </row>
    <row r="48" spans="1:24" x14ac:dyDescent="0.35">
      <c r="I48" s="144"/>
      <c r="J48" s="144"/>
      <c r="K48" s="144"/>
      <c r="L48" s="144"/>
      <c r="M48" s="144"/>
      <c r="N48" s="144"/>
      <c r="O48" s="144"/>
      <c r="P48" s="144"/>
      <c r="Q48" s="144"/>
      <c r="R48" s="144"/>
      <c r="S48" s="144"/>
      <c r="T48" s="144"/>
      <c r="U48" s="144"/>
      <c r="V48" s="144"/>
      <c r="W48" s="144"/>
      <c r="X48" s="144"/>
    </row>
    <row r="49" spans="9:24" x14ac:dyDescent="0.35">
      <c r="I49" s="144"/>
      <c r="J49" s="144"/>
      <c r="K49" s="144"/>
      <c r="L49" s="144"/>
      <c r="M49" s="144"/>
      <c r="N49" s="144"/>
      <c r="O49" s="144"/>
      <c r="P49" s="144"/>
      <c r="Q49" s="144"/>
      <c r="R49" s="144"/>
      <c r="S49" s="144"/>
      <c r="T49" s="144"/>
      <c r="U49" s="144"/>
      <c r="V49" s="144"/>
      <c r="W49" s="144"/>
      <c r="X49" s="144"/>
    </row>
    <row r="50" spans="9:24" x14ac:dyDescent="0.35">
      <c r="I50" s="144"/>
      <c r="J50" s="144"/>
      <c r="K50" s="144"/>
      <c r="L50" s="144"/>
      <c r="M50" s="144"/>
      <c r="N50" s="144"/>
      <c r="O50" s="144"/>
      <c r="P50" s="144"/>
      <c r="Q50" s="144"/>
      <c r="R50" s="144"/>
      <c r="S50" s="144"/>
      <c r="T50" s="144"/>
      <c r="U50" s="144"/>
      <c r="V50" s="144"/>
      <c r="W50" s="144"/>
      <c r="X50" s="144"/>
    </row>
    <row r="51" spans="9:24" x14ac:dyDescent="0.35">
      <c r="I51" s="144"/>
      <c r="J51" s="144"/>
      <c r="K51" s="144"/>
      <c r="L51" s="144"/>
      <c r="M51" s="144"/>
      <c r="N51" s="144"/>
      <c r="O51" s="144"/>
      <c r="P51" s="144"/>
      <c r="Q51" s="144"/>
      <c r="R51" s="144"/>
      <c r="S51" s="144"/>
      <c r="T51" s="144"/>
      <c r="U51" s="144"/>
      <c r="V51" s="144"/>
      <c r="W51" s="144"/>
      <c r="X51" s="144"/>
    </row>
    <row r="52" spans="9:24" x14ac:dyDescent="0.35">
      <c r="I52" s="144"/>
      <c r="J52" s="144"/>
      <c r="K52" s="144"/>
      <c r="L52" s="144"/>
      <c r="M52" s="144"/>
      <c r="N52" s="144"/>
      <c r="O52" s="144"/>
      <c r="P52" s="144"/>
      <c r="Q52" s="144"/>
      <c r="R52" s="144"/>
      <c r="S52" s="144"/>
      <c r="T52" s="144"/>
      <c r="U52" s="144"/>
      <c r="V52" s="144"/>
      <c r="W52" s="144"/>
      <c r="X52" s="144"/>
    </row>
    <row r="53" spans="9:24" x14ac:dyDescent="0.35">
      <c r="I53" s="144"/>
      <c r="J53" s="144"/>
      <c r="K53" s="144"/>
      <c r="L53" s="144"/>
      <c r="M53" s="144"/>
      <c r="N53" s="144"/>
      <c r="O53" s="144"/>
      <c r="P53" s="144"/>
      <c r="Q53" s="144"/>
      <c r="R53" s="144"/>
      <c r="S53" s="144"/>
      <c r="T53" s="144"/>
      <c r="U53" s="144"/>
      <c r="V53" s="144"/>
      <c r="W53" s="144"/>
      <c r="X53" s="144"/>
    </row>
    <row r="54" spans="9:24" x14ac:dyDescent="0.35">
      <c r="I54" s="144"/>
      <c r="J54" s="144"/>
      <c r="K54" s="144"/>
      <c r="L54" s="144"/>
      <c r="M54" s="144"/>
      <c r="N54" s="144"/>
      <c r="O54" s="144"/>
      <c r="P54" s="144"/>
      <c r="Q54" s="144"/>
      <c r="R54" s="144"/>
      <c r="S54" s="144"/>
      <c r="T54" s="144"/>
      <c r="U54" s="144"/>
      <c r="V54" s="144"/>
      <c r="W54" s="144"/>
      <c r="X54" s="144"/>
    </row>
    <row r="55" spans="9:24" x14ac:dyDescent="0.35">
      <c r="I55" s="144"/>
      <c r="J55" s="144"/>
      <c r="K55" s="144"/>
      <c r="L55" s="144"/>
      <c r="M55" s="144"/>
      <c r="N55" s="144"/>
      <c r="O55" s="144"/>
      <c r="P55" s="144"/>
      <c r="Q55" s="144"/>
      <c r="R55" s="144"/>
      <c r="S55" s="144"/>
      <c r="T55" s="144"/>
      <c r="U55" s="144"/>
      <c r="V55" s="144"/>
      <c r="W55" s="144"/>
      <c r="X55" s="144"/>
    </row>
    <row r="56" spans="9:24" x14ac:dyDescent="0.35">
      <c r="I56" s="144"/>
      <c r="J56" s="144"/>
      <c r="K56" s="144"/>
      <c r="L56" s="144"/>
      <c r="M56" s="144"/>
      <c r="N56" s="144"/>
      <c r="O56" s="144"/>
      <c r="P56" s="144"/>
      <c r="Q56" s="144"/>
      <c r="R56" s="144"/>
      <c r="S56" s="144"/>
      <c r="T56" s="144"/>
      <c r="U56" s="144"/>
      <c r="V56" s="144"/>
      <c r="W56" s="144"/>
      <c r="X56" s="144"/>
    </row>
    <row r="57" spans="9:24" x14ac:dyDescent="0.35">
      <c r="I57" s="144"/>
      <c r="J57" s="144"/>
      <c r="K57" s="144"/>
      <c r="L57" s="144"/>
      <c r="M57" s="144"/>
      <c r="N57" s="144"/>
      <c r="O57" s="144"/>
      <c r="P57" s="144"/>
      <c r="Q57" s="144"/>
      <c r="R57" s="144"/>
      <c r="S57" s="144"/>
      <c r="T57" s="144"/>
      <c r="U57" s="144"/>
      <c r="V57" s="144"/>
      <c r="W57" s="144"/>
      <c r="X57" s="144"/>
    </row>
    <row r="58" spans="9:24" x14ac:dyDescent="0.35">
      <c r="I58" s="144"/>
      <c r="J58" s="144"/>
      <c r="K58" s="144"/>
      <c r="L58" s="144"/>
      <c r="M58" s="144"/>
      <c r="N58" s="144"/>
      <c r="O58" s="144"/>
      <c r="P58" s="144"/>
      <c r="Q58" s="144"/>
      <c r="R58" s="144"/>
      <c r="S58" s="144"/>
      <c r="T58" s="144"/>
      <c r="U58" s="144"/>
      <c r="V58" s="144"/>
      <c r="W58" s="144"/>
      <c r="X58" s="144"/>
    </row>
    <row r="59" spans="9:24" x14ac:dyDescent="0.35">
      <c r="I59" s="144"/>
      <c r="J59" s="144"/>
      <c r="K59" s="144"/>
      <c r="L59" s="144"/>
      <c r="M59" s="144"/>
      <c r="N59" s="144"/>
      <c r="O59" s="144"/>
      <c r="P59" s="144"/>
      <c r="Q59" s="144"/>
      <c r="R59" s="144"/>
      <c r="S59" s="144"/>
      <c r="T59" s="144"/>
      <c r="U59" s="144"/>
      <c r="V59" s="144"/>
      <c r="W59" s="144"/>
      <c r="X59" s="144"/>
    </row>
    <row r="60" spans="9:24" x14ac:dyDescent="0.35">
      <c r="I60" s="144"/>
      <c r="J60" s="144"/>
      <c r="K60" s="144"/>
      <c r="L60" s="144"/>
      <c r="M60" s="144"/>
      <c r="N60" s="144"/>
      <c r="O60" s="144"/>
      <c r="P60" s="144"/>
      <c r="Q60" s="144"/>
      <c r="R60" s="144"/>
      <c r="S60" s="144"/>
      <c r="T60" s="144"/>
      <c r="U60" s="144"/>
      <c r="V60" s="144"/>
      <c r="W60" s="144"/>
      <c r="X60" s="144"/>
    </row>
    <row r="61" spans="9:24" x14ac:dyDescent="0.35">
      <c r="I61" s="144"/>
      <c r="J61" s="144"/>
      <c r="K61" s="144"/>
      <c r="L61" s="144"/>
      <c r="M61" s="144"/>
      <c r="N61" s="144"/>
      <c r="O61" s="144"/>
      <c r="P61" s="144"/>
      <c r="Q61" s="144"/>
      <c r="R61" s="144"/>
      <c r="S61" s="144"/>
      <c r="T61" s="144"/>
      <c r="U61" s="144"/>
      <c r="V61" s="144"/>
      <c r="W61" s="144"/>
      <c r="X61" s="144"/>
    </row>
    <row r="62" spans="9:24" x14ac:dyDescent="0.35">
      <c r="I62" s="144"/>
      <c r="J62" s="144"/>
      <c r="K62" s="144"/>
      <c r="L62" s="144"/>
      <c r="M62" s="144"/>
      <c r="N62" s="144"/>
      <c r="O62" s="144"/>
      <c r="P62" s="144"/>
      <c r="Q62" s="144"/>
      <c r="R62" s="144"/>
      <c r="S62" s="144"/>
      <c r="T62" s="144"/>
      <c r="U62" s="144"/>
      <c r="V62" s="144"/>
      <c r="W62" s="144"/>
      <c r="X62" s="144"/>
    </row>
    <row r="63" spans="9:24" x14ac:dyDescent="0.35">
      <c r="I63" s="144"/>
      <c r="J63" s="144"/>
      <c r="K63" s="144"/>
      <c r="L63" s="144"/>
      <c r="M63" s="144"/>
      <c r="N63" s="144"/>
      <c r="O63" s="144"/>
      <c r="P63" s="144"/>
      <c r="Q63" s="144"/>
      <c r="R63" s="144"/>
      <c r="S63" s="144"/>
      <c r="T63" s="144"/>
      <c r="U63" s="144"/>
      <c r="V63" s="144"/>
      <c r="W63" s="144"/>
      <c r="X63" s="144"/>
    </row>
    <row r="64" spans="9:24" x14ac:dyDescent="0.35">
      <c r="I64" s="144"/>
      <c r="J64" s="144"/>
      <c r="K64" s="144"/>
      <c r="L64" s="144"/>
      <c r="M64" s="144"/>
      <c r="N64" s="144"/>
      <c r="O64" s="144"/>
      <c r="P64" s="144"/>
      <c r="Q64" s="144"/>
      <c r="R64" s="144"/>
      <c r="S64" s="144"/>
      <c r="T64" s="144"/>
      <c r="U64" s="144"/>
      <c r="V64" s="144"/>
      <c r="W64" s="144"/>
      <c r="X64" s="144"/>
    </row>
    <row r="65" spans="9:24" x14ac:dyDescent="0.35">
      <c r="I65" s="144"/>
      <c r="J65" s="144"/>
      <c r="K65" s="144"/>
      <c r="L65" s="144"/>
      <c r="M65" s="144"/>
      <c r="N65" s="144"/>
      <c r="O65" s="144"/>
      <c r="P65" s="144"/>
      <c r="Q65" s="144"/>
      <c r="R65" s="144"/>
      <c r="S65" s="144"/>
      <c r="T65" s="144"/>
      <c r="U65" s="144"/>
      <c r="V65" s="144"/>
      <c r="W65" s="144"/>
      <c r="X65" s="144"/>
    </row>
    <row r="66" spans="9:24" x14ac:dyDescent="0.35">
      <c r="I66" s="144"/>
      <c r="J66" s="144"/>
      <c r="K66" s="144"/>
      <c r="L66" s="144"/>
      <c r="M66" s="144"/>
      <c r="N66" s="144"/>
      <c r="O66" s="144"/>
      <c r="P66" s="144"/>
      <c r="Q66" s="144"/>
      <c r="R66" s="144"/>
      <c r="S66" s="144"/>
      <c r="T66" s="144"/>
      <c r="U66" s="144"/>
      <c r="V66" s="144"/>
      <c r="W66" s="144"/>
      <c r="X66" s="144"/>
    </row>
    <row r="67" spans="9:24" x14ac:dyDescent="0.35">
      <c r="I67" s="144"/>
      <c r="J67" s="144"/>
      <c r="K67" s="144"/>
      <c r="L67" s="144"/>
      <c r="M67" s="144"/>
      <c r="N67" s="144"/>
      <c r="O67" s="144"/>
      <c r="P67" s="144"/>
      <c r="Q67" s="144"/>
      <c r="R67" s="144"/>
      <c r="S67" s="144"/>
      <c r="T67" s="144"/>
      <c r="U67" s="144"/>
      <c r="V67" s="144"/>
      <c r="W67" s="144"/>
      <c r="X67" s="144"/>
    </row>
    <row r="68" spans="9:24" x14ac:dyDescent="0.35">
      <c r="I68" s="144"/>
      <c r="J68" s="144"/>
      <c r="K68" s="144"/>
      <c r="L68" s="144"/>
      <c r="M68" s="144"/>
      <c r="N68" s="144"/>
      <c r="O68" s="144"/>
      <c r="P68" s="144"/>
      <c r="Q68" s="144"/>
      <c r="R68" s="144"/>
      <c r="S68" s="144"/>
      <c r="T68" s="144"/>
      <c r="U68" s="144"/>
      <c r="V68" s="144"/>
      <c r="W68" s="144"/>
      <c r="X68" s="144"/>
    </row>
    <row r="69" spans="9:24" x14ac:dyDescent="0.35">
      <c r="I69" s="144"/>
      <c r="J69" s="144"/>
      <c r="K69" s="144"/>
      <c r="L69" s="144"/>
      <c r="M69" s="144"/>
      <c r="N69" s="144"/>
      <c r="O69" s="144"/>
      <c r="P69" s="144"/>
      <c r="Q69" s="144"/>
      <c r="R69" s="144"/>
      <c r="S69" s="144"/>
      <c r="T69" s="144"/>
      <c r="U69" s="144"/>
      <c r="V69" s="144"/>
      <c r="W69" s="144"/>
      <c r="X69" s="144"/>
    </row>
    <row r="70" spans="9:24" x14ac:dyDescent="0.35">
      <c r="I70" s="144"/>
      <c r="J70" s="144"/>
      <c r="K70" s="144"/>
      <c r="L70" s="144"/>
      <c r="M70" s="144"/>
      <c r="N70" s="144"/>
      <c r="O70" s="144"/>
      <c r="P70" s="144"/>
      <c r="Q70" s="144"/>
      <c r="R70" s="144"/>
      <c r="S70" s="144"/>
      <c r="T70" s="144"/>
      <c r="U70" s="144"/>
      <c r="V70" s="144"/>
      <c r="W70" s="144"/>
      <c r="X70" s="144"/>
    </row>
    <row r="71" spans="9:24" x14ac:dyDescent="0.35">
      <c r="I71" s="144"/>
      <c r="J71" s="144"/>
      <c r="K71" s="144"/>
      <c r="L71" s="144"/>
      <c r="M71" s="144"/>
      <c r="N71" s="144"/>
      <c r="O71" s="144"/>
      <c r="P71" s="144"/>
      <c r="Q71" s="144"/>
      <c r="R71" s="144"/>
      <c r="S71" s="144"/>
      <c r="T71" s="144"/>
      <c r="U71" s="144"/>
      <c r="V71" s="144"/>
      <c r="W71" s="144"/>
      <c r="X71" s="144"/>
    </row>
    <row r="72" spans="9:24" x14ac:dyDescent="0.35">
      <c r="I72" s="144"/>
      <c r="J72" s="144"/>
      <c r="K72" s="144"/>
      <c r="L72" s="144"/>
      <c r="M72" s="144"/>
      <c r="N72" s="144"/>
      <c r="O72" s="144"/>
      <c r="P72" s="144"/>
      <c r="Q72" s="144"/>
      <c r="R72" s="144"/>
      <c r="S72" s="144"/>
      <c r="T72" s="144"/>
      <c r="U72" s="144"/>
      <c r="V72" s="144"/>
      <c r="W72" s="144"/>
      <c r="X72" s="144"/>
    </row>
    <row r="73" spans="9:24" x14ac:dyDescent="0.35">
      <c r="I73" s="144"/>
      <c r="J73" s="144"/>
      <c r="K73" s="144"/>
      <c r="L73" s="144"/>
      <c r="M73" s="144"/>
      <c r="N73" s="144"/>
      <c r="O73" s="144"/>
      <c r="P73" s="144"/>
      <c r="Q73" s="144"/>
      <c r="R73" s="144"/>
      <c r="S73" s="144"/>
      <c r="T73" s="144"/>
      <c r="U73" s="144"/>
      <c r="V73" s="144"/>
      <c r="W73" s="144"/>
      <c r="X73" s="144"/>
    </row>
    <row r="74" spans="9:24" x14ac:dyDescent="0.35">
      <c r="I74" s="144"/>
      <c r="J74" s="144"/>
      <c r="K74" s="144"/>
      <c r="L74" s="144"/>
      <c r="M74" s="144"/>
      <c r="N74" s="144"/>
      <c r="O74" s="144"/>
      <c r="P74" s="144"/>
      <c r="Q74" s="144"/>
      <c r="R74" s="144"/>
      <c r="S74" s="144"/>
      <c r="T74" s="144"/>
      <c r="U74" s="144"/>
      <c r="V74" s="144"/>
      <c r="W74" s="144"/>
      <c r="X74" s="144"/>
    </row>
    <row r="75" spans="9:24" x14ac:dyDescent="0.35">
      <c r="I75" s="144"/>
      <c r="J75" s="144"/>
      <c r="K75" s="144"/>
      <c r="L75" s="144"/>
      <c r="M75" s="144"/>
      <c r="N75" s="144"/>
      <c r="O75" s="144"/>
      <c r="P75" s="144"/>
      <c r="Q75" s="144"/>
      <c r="R75" s="144"/>
      <c r="S75" s="144"/>
      <c r="T75" s="144"/>
      <c r="U75" s="144"/>
      <c r="V75" s="144"/>
      <c r="W75" s="144"/>
      <c r="X75" s="144"/>
    </row>
    <row r="76" spans="9:24" x14ac:dyDescent="0.35">
      <c r="I76" s="144"/>
      <c r="J76" s="144"/>
      <c r="K76" s="144"/>
      <c r="L76" s="144"/>
      <c r="M76" s="144"/>
      <c r="N76" s="144"/>
      <c r="O76" s="144"/>
      <c r="P76" s="144"/>
      <c r="Q76" s="144"/>
      <c r="R76" s="144"/>
      <c r="S76" s="144"/>
      <c r="T76" s="144"/>
      <c r="U76" s="144"/>
      <c r="V76" s="144"/>
      <c r="W76" s="144"/>
      <c r="X76" s="144"/>
    </row>
    <row r="77" spans="9:24" x14ac:dyDescent="0.35">
      <c r="I77" s="144"/>
      <c r="J77" s="144"/>
      <c r="K77" s="144"/>
      <c r="L77" s="144"/>
      <c r="M77" s="144"/>
      <c r="N77" s="144"/>
      <c r="O77" s="144"/>
      <c r="P77" s="144"/>
      <c r="Q77" s="144"/>
      <c r="R77" s="144"/>
      <c r="S77" s="144"/>
      <c r="T77" s="144"/>
      <c r="U77" s="144"/>
      <c r="V77" s="144"/>
      <c r="W77" s="144"/>
      <c r="X77" s="144"/>
    </row>
    <row r="78" spans="9:24" x14ac:dyDescent="0.35">
      <c r="I78" s="144"/>
      <c r="J78" s="144"/>
      <c r="K78" s="144"/>
      <c r="L78" s="144"/>
      <c r="M78" s="144"/>
      <c r="N78" s="144"/>
      <c r="O78" s="144"/>
      <c r="P78" s="144"/>
      <c r="Q78" s="144"/>
      <c r="R78" s="144"/>
      <c r="S78" s="144"/>
      <c r="T78" s="144"/>
      <c r="U78" s="144"/>
      <c r="V78" s="144"/>
      <c r="W78" s="144"/>
      <c r="X78" s="144"/>
    </row>
    <row r="79" spans="9:24" x14ac:dyDescent="0.35">
      <c r="I79" s="144"/>
      <c r="J79" s="144"/>
      <c r="K79" s="144"/>
      <c r="L79" s="144"/>
      <c r="M79" s="144"/>
      <c r="N79" s="144"/>
      <c r="O79" s="144"/>
      <c r="P79" s="144"/>
      <c r="Q79" s="144"/>
      <c r="R79" s="144"/>
      <c r="S79" s="144"/>
      <c r="T79" s="144"/>
      <c r="U79" s="144"/>
      <c r="V79" s="144"/>
      <c r="W79" s="144"/>
      <c r="X79" s="144"/>
    </row>
    <row r="80" spans="9:24" x14ac:dyDescent="0.35">
      <c r="I80" s="144"/>
      <c r="J80" s="144"/>
      <c r="K80" s="144"/>
      <c r="L80" s="144"/>
      <c r="M80" s="144"/>
      <c r="N80" s="144"/>
      <c r="O80" s="144"/>
      <c r="P80" s="144"/>
      <c r="Q80" s="144"/>
      <c r="R80" s="144"/>
      <c r="S80" s="144"/>
      <c r="T80" s="144"/>
      <c r="U80" s="144"/>
      <c r="V80" s="144"/>
      <c r="W80" s="144"/>
      <c r="X80" s="144"/>
    </row>
    <row r="81" spans="9:24" x14ac:dyDescent="0.35">
      <c r="I81" s="144"/>
      <c r="J81" s="144"/>
      <c r="K81" s="144"/>
      <c r="L81" s="144"/>
      <c r="M81" s="144"/>
      <c r="N81" s="144"/>
      <c r="O81" s="144"/>
      <c r="P81" s="144"/>
      <c r="Q81" s="144"/>
      <c r="R81" s="144"/>
      <c r="S81" s="144"/>
      <c r="T81" s="144"/>
      <c r="U81" s="144"/>
      <c r="V81" s="144"/>
      <c r="W81" s="144"/>
      <c r="X81" s="144"/>
    </row>
    <row r="82" spans="9:24" x14ac:dyDescent="0.35">
      <c r="I82" s="144"/>
      <c r="J82" s="144"/>
      <c r="K82" s="144"/>
      <c r="L82" s="144"/>
      <c r="M82" s="144"/>
      <c r="N82" s="144"/>
      <c r="O82" s="144"/>
      <c r="P82" s="144"/>
      <c r="Q82" s="144"/>
      <c r="R82" s="144"/>
      <c r="S82" s="144"/>
      <c r="T82" s="144"/>
      <c r="U82" s="144"/>
      <c r="V82" s="144"/>
      <c r="W82" s="144"/>
      <c r="X82" s="144"/>
    </row>
    <row r="83" spans="9:24" x14ac:dyDescent="0.35">
      <c r="I83" s="144"/>
      <c r="J83" s="144"/>
      <c r="K83" s="144"/>
      <c r="L83" s="144"/>
      <c r="M83" s="144"/>
      <c r="N83" s="144"/>
      <c r="O83" s="144"/>
      <c r="P83" s="144"/>
      <c r="Q83" s="144"/>
      <c r="R83" s="144"/>
      <c r="S83" s="144"/>
      <c r="T83" s="144"/>
      <c r="U83" s="144"/>
      <c r="V83" s="144"/>
      <c r="W83" s="144"/>
      <c r="X83" s="144"/>
    </row>
    <row r="84" spans="9:24" x14ac:dyDescent="0.35">
      <c r="I84" s="144"/>
      <c r="J84" s="144"/>
      <c r="K84" s="144"/>
      <c r="L84" s="144"/>
      <c r="M84" s="144"/>
      <c r="N84" s="144"/>
      <c r="O84" s="144"/>
      <c r="P84" s="144"/>
      <c r="Q84" s="144"/>
      <c r="R84" s="144"/>
      <c r="S84" s="144"/>
      <c r="T84" s="144"/>
      <c r="U84" s="144"/>
      <c r="V84" s="144"/>
      <c r="W84" s="144"/>
      <c r="X84" s="144"/>
    </row>
    <row r="85" spans="9:24" x14ac:dyDescent="0.35">
      <c r="I85" s="144"/>
      <c r="J85" s="144"/>
      <c r="K85" s="144"/>
      <c r="L85" s="144"/>
      <c r="M85" s="144"/>
      <c r="N85" s="144"/>
      <c r="O85" s="144"/>
      <c r="P85" s="144"/>
      <c r="Q85" s="144"/>
      <c r="R85" s="144"/>
      <c r="S85" s="144"/>
      <c r="T85" s="144"/>
      <c r="U85" s="144"/>
      <c r="V85" s="144"/>
      <c r="W85" s="144"/>
      <c r="X85" s="144"/>
    </row>
    <row r="86" spans="9:24" x14ac:dyDescent="0.35">
      <c r="I86" s="144"/>
      <c r="J86" s="144"/>
      <c r="K86" s="144"/>
      <c r="L86" s="144"/>
      <c r="M86" s="144"/>
      <c r="N86" s="144"/>
      <c r="O86" s="144"/>
      <c r="P86" s="144"/>
      <c r="Q86" s="144"/>
      <c r="R86" s="144"/>
      <c r="S86" s="144"/>
      <c r="T86" s="144"/>
      <c r="U86" s="144"/>
      <c r="V86" s="144"/>
      <c r="W86" s="144"/>
      <c r="X86" s="144"/>
    </row>
    <row r="87" spans="9:24" x14ac:dyDescent="0.35">
      <c r="I87" s="144"/>
      <c r="J87" s="144"/>
      <c r="K87" s="144"/>
      <c r="L87" s="144"/>
      <c r="M87" s="144"/>
      <c r="N87" s="144"/>
      <c r="O87" s="144"/>
      <c r="P87" s="144"/>
      <c r="Q87" s="144"/>
      <c r="R87" s="144"/>
      <c r="S87" s="144"/>
      <c r="T87" s="144"/>
      <c r="U87" s="144"/>
      <c r="V87" s="144"/>
      <c r="W87" s="144"/>
      <c r="X87" s="144"/>
    </row>
    <row r="88" spans="9:24" x14ac:dyDescent="0.35">
      <c r="I88" s="144"/>
      <c r="J88" s="144"/>
      <c r="K88" s="144"/>
      <c r="L88" s="144"/>
      <c r="M88" s="144"/>
      <c r="N88" s="144"/>
      <c r="O88" s="144"/>
      <c r="P88" s="144"/>
      <c r="Q88" s="144"/>
      <c r="R88" s="144"/>
      <c r="S88" s="144"/>
      <c r="T88" s="144"/>
      <c r="U88" s="144"/>
      <c r="V88" s="144"/>
      <c r="W88" s="144"/>
      <c r="X88" s="144"/>
    </row>
    <row r="89" spans="9:24" x14ac:dyDescent="0.35">
      <c r="I89" s="144"/>
      <c r="J89" s="144"/>
      <c r="K89" s="144"/>
      <c r="L89" s="144"/>
      <c r="M89" s="144"/>
      <c r="N89" s="144"/>
      <c r="O89" s="144"/>
      <c r="P89" s="144"/>
      <c r="Q89" s="144"/>
      <c r="R89" s="144"/>
      <c r="S89" s="144"/>
      <c r="T89" s="144"/>
      <c r="U89" s="144"/>
      <c r="V89" s="144"/>
      <c r="W89" s="144"/>
      <c r="X89" s="144"/>
    </row>
    <row r="90" spans="9:24" x14ac:dyDescent="0.35">
      <c r="I90" s="144"/>
      <c r="J90" s="144"/>
      <c r="K90" s="144"/>
      <c r="L90" s="144"/>
      <c r="M90" s="144"/>
      <c r="N90" s="144"/>
      <c r="O90" s="144"/>
      <c r="P90" s="144"/>
      <c r="Q90" s="144"/>
      <c r="R90" s="144"/>
      <c r="S90" s="144"/>
      <c r="T90" s="144"/>
      <c r="U90" s="144"/>
      <c r="V90" s="144"/>
      <c r="W90" s="144"/>
      <c r="X90" s="144"/>
    </row>
    <row r="91" spans="9:24" x14ac:dyDescent="0.35">
      <c r="I91" s="144"/>
      <c r="J91" s="144"/>
      <c r="K91" s="144"/>
      <c r="L91" s="144"/>
      <c r="M91" s="144"/>
      <c r="N91" s="144"/>
      <c r="O91" s="144"/>
      <c r="P91" s="144"/>
      <c r="Q91" s="144"/>
      <c r="R91" s="144"/>
      <c r="S91" s="144"/>
      <c r="T91" s="144"/>
      <c r="U91" s="144"/>
      <c r="V91" s="144"/>
      <c r="W91" s="144"/>
      <c r="X91" s="144"/>
    </row>
    <row r="92" spans="9:24" x14ac:dyDescent="0.35">
      <c r="I92" s="144"/>
      <c r="J92" s="144"/>
      <c r="K92" s="144"/>
      <c r="L92" s="144"/>
      <c r="M92" s="144"/>
      <c r="N92" s="144"/>
      <c r="O92" s="144"/>
      <c r="P92" s="144"/>
      <c r="Q92" s="144"/>
      <c r="R92" s="144"/>
      <c r="S92" s="144"/>
      <c r="T92" s="144"/>
      <c r="U92" s="144"/>
      <c r="V92" s="144"/>
      <c r="W92" s="144"/>
      <c r="X92" s="144"/>
    </row>
    <row r="93" spans="9:24" x14ac:dyDescent="0.35">
      <c r="I93" s="144"/>
      <c r="J93" s="144"/>
      <c r="K93" s="144"/>
      <c r="L93" s="144"/>
      <c r="M93" s="144"/>
      <c r="N93" s="144"/>
      <c r="O93" s="144"/>
      <c r="P93" s="144"/>
      <c r="Q93" s="144"/>
      <c r="R93" s="144"/>
      <c r="S93" s="144"/>
      <c r="T93" s="144"/>
      <c r="U93" s="144"/>
      <c r="V93" s="144"/>
      <c r="W93" s="144"/>
      <c r="X93" s="144"/>
    </row>
    <row r="94" spans="9:24" x14ac:dyDescent="0.35">
      <c r="I94" s="144"/>
      <c r="J94" s="144"/>
      <c r="K94" s="144"/>
      <c r="L94" s="144"/>
      <c r="M94" s="144"/>
      <c r="N94" s="144"/>
      <c r="O94" s="144"/>
      <c r="P94" s="144"/>
      <c r="Q94" s="144"/>
      <c r="R94" s="144"/>
      <c r="S94" s="144"/>
      <c r="T94" s="144"/>
      <c r="U94" s="144"/>
      <c r="V94" s="144"/>
      <c r="W94" s="144"/>
      <c r="X94" s="144"/>
    </row>
    <row r="95" spans="9:24" x14ac:dyDescent="0.35">
      <c r="I95" s="144"/>
      <c r="J95" s="144"/>
      <c r="K95" s="144"/>
      <c r="L95" s="144"/>
      <c r="M95" s="144"/>
      <c r="N95" s="144"/>
      <c r="O95" s="144"/>
      <c r="P95" s="144"/>
      <c r="Q95" s="144"/>
      <c r="R95" s="144"/>
      <c r="S95" s="144"/>
      <c r="T95" s="144"/>
      <c r="U95" s="144"/>
      <c r="V95" s="144"/>
      <c r="W95" s="144"/>
      <c r="X95" s="144"/>
    </row>
    <row r="96" spans="9:24" x14ac:dyDescent="0.35">
      <c r="I96" s="144"/>
      <c r="J96" s="144"/>
      <c r="K96" s="144"/>
      <c r="L96" s="144"/>
      <c r="M96" s="144"/>
      <c r="N96" s="144"/>
      <c r="O96" s="144"/>
      <c r="P96" s="144"/>
      <c r="Q96" s="144"/>
      <c r="R96" s="144"/>
      <c r="S96" s="144"/>
      <c r="T96" s="144"/>
      <c r="U96" s="144"/>
      <c r="V96" s="144"/>
      <c r="W96" s="144"/>
      <c r="X96" s="144"/>
    </row>
    <row r="97" spans="17:24" x14ac:dyDescent="0.35">
      <c r="Q97" s="144"/>
      <c r="R97" s="144"/>
      <c r="S97" s="144"/>
      <c r="T97" s="144"/>
      <c r="U97" s="144"/>
      <c r="V97" s="144"/>
      <c r="W97" s="144"/>
      <c r="X97" s="144"/>
    </row>
    <row r="98" spans="17:24" x14ac:dyDescent="0.35">
      <c r="Q98" s="144"/>
      <c r="R98" s="144"/>
      <c r="S98" s="144"/>
      <c r="T98" s="144"/>
      <c r="U98" s="144"/>
      <c r="V98" s="144"/>
      <c r="W98" s="144"/>
      <c r="X98" s="144"/>
    </row>
    <row r="99" spans="17:24" x14ac:dyDescent="0.35">
      <c r="Q99" s="144"/>
      <c r="R99" s="144"/>
      <c r="S99" s="144"/>
      <c r="T99" s="144"/>
      <c r="U99" s="144"/>
      <c r="V99" s="144"/>
      <c r="W99" s="144"/>
      <c r="X99" s="144"/>
    </row>
    <row r="100" spans="17:24" x14ac:dyDescent="0.35">
      <c r="Q100" s="144"/>
      <c r="R100" s="144"/>
      <c r="S100" s="144"/>
      <c r="T100" s="144"/>
      <c r="U100" s="144"/>
      <c r="V100" s="144"/>
      <c r="W100" s="144"/>
      <c r="X100" s="144"/>
    </row>
    <row r="101" spans="17:24" x14ac:dyDescent="0.35">
      <c r="Q101" s="144"/>
      <c r="R101" s="144"/>
      <c r="S101" s="144"/>
      <c r="T101" s="144"/>
      <c r="U101" s="144"/>
      <c r="V101" s="144"/>
      <c r="W101" s="144"/>
      <c r="X101" s="144"/>
    </row>
    <row r="102" spans="17:24" x14ac:dyDescent="0.35">
      <c r="Q102" s="144"/>
      <c r="R102" s="144"/>
      <c r="S102" s="144"/>
      <c r="T102" s="144"/>
      <c r="U102" s="144"/>
      <c r="V102" s="144"/>
      <c r="W102" s="144"/>
      <c r="X102" s="144"/>
    </row>
    <row r="103" spans="17:24" x14ac:dyDescent="0.35">
      <c r="Q103" s="144"/>
      <c r="R103" s="144"/>
      <c r="S103" s="144"/>
      <c r="T103" s="144"/>
      <c r="U103" s="144"/>
      <c r="V103" s="144"/>
      <c r="W103" s="144"/>
      <c r="X103" s="144"/>
    </row>
    <row r="104" spans="17:24" x14ac:dyDescent="0.35">
      <c r="Q104" s="144"/>
      <c r="R104" s="144"/>
      <c r="S104" s="144"/>
      <c r="T104" s="144"/>
      <c r="U104" s="144"/>
      <c r="V104" s="144"/>
      <c r="W104" s="144"/>
      <c r="X104" s="144"/>
    </row>
    <row r="105" spans="17:24" x14ac:dyDescent="0.35">
      <c r="Q105" s="144"/>
      <c r="R105" s="144"/>
      <c r="S105" s="144"/>
      <c r="T105" s="144"/>
      <c r="U105" s="144"/>
      <c r="V105" s="144"/>
      <c r="W105" s="144"/>
      <c r="X105" s="144"/>
    </row>
    <row r="106" spans="17:24" x14ac:dyDescent="0.35">
      <c r="Q106" s="144"/>
      <c r="R106" s="144"/>
      <c r="S106" s="144"/>
      <c r="T106" s="144"/>
      <c r="U106" s="144"/>
      <c r="V106" s="144"/>
      <c r="W106" s="144"/>
      <c r="X106" s="144"/>
    </row>
  </sheetData>
  <mergeCells count="29">
    <mergeCell ref="B26:C26"/>
    <mergeCell ref="B27:C27"/>
    <mergeCell ref="B23:C23"/>
    <mergeCell ref="B24:C24"/>
    <mergeCell ref="B25:C25"/>
    <mergeCell ref="C20:F20"/>
    <mergeCell ref="S20:V20"/>
    <mergeCell ref="K20:N20"/>
    <mergeCell ref="B17:C17"/>
    <mergeCell ref="J17:K17"/>
    <mergeCell ref="R17:S17"/>
    <mergeCell ref="B18:C18"/>
    <mergeCell ref="J18:K18"/>
    <mergeCell ref="R18:S18"/>
    <mergeCell ref="B5:B15"/>
    <mergeCell ref="J5:J15"/>
    <mergeCell ref="R5:R15"/>
    <mergeCell ref="B16:C16"/>
    <mergeCell ref="J16:K16"/>
    <mergeCell ref="R16:S16"/>
    <mergeCell ref="B2:G2"/>
    <mergeCell ref="J2:O2"/>
    <mergeCell ref="R2:W2"/>
    <mergeCell ref="B3:C4"/>
    <mergeCell ref="D3:G3"/>
    <mergeCell ref="J3:K4"/>
    <mergeCell ref="L3:O3"/>
    <mergeCell ref="R3:S4"/>
    <mergeCell ref="T3:W3"/>
  </mergeCells>
  <phoneticPr fontId="14" type="noConversion"/>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Drop Down 1">
              <controlPr defaultSize="0" autoLine="0" autoPict="0">
                <anchor moveWithCells="1">
                  <from>
                    <xdr:col>14</xdr:col>
                    <xdr:colOff>0</xdr:colOff>
                    <xdr:row>19</xdr:row>
                    <xdr:rowOff>0</xdr:rowOff>
                  </from>
                  <to>
                    <xdr:col>15</xdr:col>
                    <xdr:colOff>0</xdr:colOff>
                    <xdr:row>19</xdr:row>
                    <xdr:rowOff>184150</xdr:rowOff>
                  </to>
                </anchor>
              </controlPr>
            </control>
          </mc:Choice>
        </mc:AlternateContent>
        <mc:AlternateContent xmlns:mc="http://schemas.openxmlformats.org/markup-compatibility/2006">
          <mc:Choice Requires="x14">
            <control shapeId="17410" r:id="rId5" name="Drop Down 2">
              <controlPr defaultSize="0" autoLine="0" autoPict="0">
                <anchor moveWithCells="1">
                  <from>
                    <xdr:col>22</xdr:col>
                    <xdr:colOff>0</xdr:colOff>
                    <xdr:row>19</xdr:row>
                    <xdr:rowOff>0</xdr:rowOff>
                  </from>
                  <to>
                    <xdr:col>23</xdr:col>
                    <xdr:colOff>0</xdr:colOff>
                    <xdr:row>19</xdr:row>
                    <xdr:rowOff>184150</xdr:rowOff>
                  </to>
                </anchor>
              </controlPr>
            </control>
          </mc:Choice>
        </mc:AlternateContent>
        <mc:AlternateContent xmlns:mc="http://schemas.openxmlformats.org/markup-compatibility/2006">
          <mc:Choice Requires="x14">
            <control shapeId="17411" r:id="rId6" name="Drop Down 3">
              <controlPr defaultSize="0" autoLine="0" autoPict="0">
                <anchor moveWithCells="1">
                  <from>
                    <xdr:col>6</xdr:col>
                    <xdr:colOff>0</xdr:colOff>
                    <xdr:row>19</xdr:row>
                    <xdr:rowOff>12700</xdr:rowOff>
                  </from>
                  <to>
                    <xdr:col>7</xdr:col>
                    <xdr:colOff>0</xdr:colOff>
                    <xdr:row>19</xdr:row>
                    <xdr:rowOff>184150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S58"/>
  <sheetViews>
    <sheetView zoomScale="70" zoomScaleNormal="70" workbookViewId="0">
      <selection activeCell="Q69" sqref="Q69"/>
    </sheetView>
  </sheetViews>
  <sheetFormatPr defaultRowHeight="14.5" x14ac:dyDescent="0.35"/>
  <cols>
    <col min="3" max="3" width="21.81640625" customWidth="1"/>
    <col min="5" max="5" width="13.453125" bestFit="1" customWidth="1"/>
    <col min="6" max="19" width="9.7265625" customWidth="1"/>
  </cols>
  <sheetData>
    <row r="1" spans="2:19" ht="15" thickBot="1" x14ac:dyDescent="0.4"/>
    <row r="2" spans="2:19" ht="44" thickBot="1" x14ac:dyDescent="0.4">
      <c r="B2" s="609" t="s">
        <v>228</v>
      </c>
      <c r="C2" s="610"/>
      <c r="D2" s="329" t="s">
        <v>3</v>
      </c>
      <c r="E2" s="319" t="s">
        <v>4</v>
      </c>
      <c r="F2" s="319" t="s">
        <v>5</v>
      </c>
      <c r="G2" s="319" t="s">
        <v>6</v>
      </c>
      <c r="H2" s="319" t="s">
        <v>7</v>
      </c>
      <c r="I2" s="319" t="s">
        <v>8</v>
      </c>
      <c r="J2" s="98" t="s">
        <v>9</v>
      </c>
      <c r="K2" s="320" t="s">
        <v>10</v>
      </c>
      <c r="L2" s="320" t="s">
        <v>11</v>
      </c>
      <c r="M2" s="319" t="s">
        <v>12</v>
      </c>
      <c r="N2" s="319" t="s">
        <v>13</v>
      </c>
      <c r="O2" s="319" t="s">
        <v>14</v>
      </c>
      <c r="P2" s="98" t="s">
        <v>15</v>
      </c>
      <c r="Q2" s="319" t="s">
        <v>16</v>
      </c>
      <c r="R2" s="319" t="s">
        <v>17</v>
      </c>
      <c r="S2" s="482" t="s">
        <v>18</v>
      </c>
    </row>
    <row r="3" spans="2:19" x14ac:dyDescent="0.35">
      <c r="B3" s="678" t="s">
        <v>19</v>
      </c>
      <c r="C3" s="679"/>
      <c r="D3" s="51" t="s">
        <v>39</v>
      </c>
      <c r="E3" s="39" t="s">
        <v>128</v>
      </c>
      <c r="F3" s="39">
        <v>0</v>
      </c>
      <c r="G3" s="39">
        <v>2</v>
      </c>
      <c r="H3" s="39">
        <v>0</v>
      </c>
      <c r="I3" s="39">
        <v>7</v>
      </c>
      <c r="J3" s="61">
        <v>9</v>
      </c>
      <c r="K3" s="39">
        <v>5</v>
      </c>
      <c r="L3" s="39">
        <v>0</v>
      </c>
      <c r="M3" s="37">
        <v>1.5267175572519085</v>
      </c>
      <c r="N3" s="37">
        <v>0</v>
      </c>
      <c r="O3" s="37">
        <v>5.343511450381679</v>
      </c>
      <c r="P3" s="59">
        <v>6.8702290076335881</v>
      </c>
      <c r="Q3" s="38">
        <v>3.8167938931297711</v>
      </c>
      <c r="R3" s="38">
        <v>0</v>
      </c>
      <c r="S3" s="125">
        <v>2.5</v>
      </c>
    </row>
    <row r="4" spans="2:19" x14ac:dyDescent="0.35">
      <c r="B4" s="613"/>
      <c r="C4" s="614"/>
      <c r="D4" s="52" t="s">
        <v>41</v>
      </c>
      <c r="E4" s="18">
        <v>174</v>
      </c>
      <c r="F4" s="18">
        <v>0</v>
      </c>
      <c r="G4" s="18">
        <v>9</v>
      </c>
      <c r="H4" s="18">
        <v>0</v>
      </c>
      <c r="I4" s="18">
        <v>8</v>
      </c>
      <c r="J4" s="19">
        <v>17</v>
      </c>
      <c r="K4" s="18">
        <v>44</v>
      </c>
      <c r="L4" s="18">
        <v>0</v>
      </c>
      <c r="M4" s="20">
        <v>5.1724137931034484</v>
      </c>
      <c r="N4" s="20">
        <v>0</v>
      </c>
      <c r="O4" s="20">
        <v>4.5977011494252871</v>
      </c>
      <c r="P4" s="21">
        <v>9.7701149425287355</v>
      </c>
      <c r="Q4" s="17">
        <v>25.287356321839084</v>
      </c>
      <c r="R4" s="17">
        <v>0</v>
      </c>
      <c r="S4" s="132">
        <v>4.8888888888888893</v>
      </c>
    </row>
    <row r="5" spans="2:19" x14ac:dyDescent="0.35">
      <c r="B5" s="613"/>
      <c r="C5" s="614"/>
      <c r="D5" s="52" t="s">
        <v>42</v>
      </c>
      <c r="E5" s="18" t="s">
        <v>229</v>
      </c>
      <c r="F5" s="18">
        <v>0</v>
      </c>
      <c r="G5" s="18">
        <v>7</v>
      </c>
      <c r="H5" s="18">
        <v>1</v>
      </c>
      <c r="I5" s="18">
        <v>1</v>
      </c>
      <c r="J5" s="19">
        <v>9</v>
      </c>
      <c r="K5" s="18">
        <v>175</v>
      </c>
      <c r="L5" s="18">
        <v>12</v>
      </c>
      <c r="M5" s="20">
        <v>5.6</v>
      </c>
      <c r="N5" s="20">
        <v>0.8</v>
      </c>
      <c r="O5" s="20">
        <v>0.8</v>
      </c>
      <c r="P5" s="21">
        <v>7.2</v>
      </c>
      <c r="Q5" s="17">
        <v>140</v>
      </c>
      <c r="R5" s="17">
        <v>9.6</v>
      </c>
      <c r="S5" s="132">
        <v>25</v>
      </c>
    </row>
    <row r="6" spans="2:19" x14ac:dyDescent="0.35">
      <c r="B6" s="613"/>
      <c r="C6" s="614"/>
      <c r="D6" s="52" t="s">
        <v>43</v>
      </c>
      <c r="E6" s="18" t="s">
        <v>230</v>
      </c>
      <c r="F6" s="18">
        <v>0</v>
      </c>
      <c r="G6" s="18">
        <v>1</v>
      </c>
      <c r="H6" s="18">
        <v>4</v>
      </c>
      <c r="I6" s="18">
        <v>3</v>
      </c>
      <c r="J6" s="19">
        <v>8</v>
      </c>
      <c r="K6" s="18">
        <v>3</v>
      </c>
      <c r="L6" s="18">
        <v>10</v>
      </c>
      <c r="M6" s="20">
        <v>0.44247787610619471</v>
      </c>
      <c r="N6" s="20">
        <v>1.7699115044247788</v>
      </c>
      <c r="O6" s="20">
        <v>1.3274336283185841</v>
      </c>
      <c r="P6" s="21">
        <v>3.5398230088495577</v>
      </c>
      <c r="Q6" s="17">
        <v>1.3274336283185841</v>
      </c>
      <c r="R6" s="17">
        <v>4.4247787610619467</v>
      </c>
      <c r="S6" s="132">
        <v>3</v>
      </c>
    </row>
    <row r="7" spans="2:19" x14ac:dyDescent="0.35">
      <c r="B7" s="613"/>
      <c r="C7" s="614"/>
      <c r="D7" s="52" t="s">
        <v>44</v>
      </c>
      <c r="E7" s="18" t="s">
        <v>231</v>
      </c>
      <c r="F7" s="18">
        <v>0</v>
      </c>
      <c r="G7" s="18">
        <v>1</v>
      </c>
      <c r="H7" s="18">
        <v>0</v>
      </c>
      <c r="I7" s="18">
        <v>2</v>
      </c>
      <c r="J7" s="19">
        <v>3</v>
      </c>
      <c r="K7" s="18">
        <v>72</v>
      </c>
      <c r="L7" s="18">
        <v>0</v>
      </c>
      <c r="M7" s="20">
        <v>0.65359477124183007</v>
      </c>
      <c r="N7" s="20">
        <v>0</v>
      </c>
      <c r="O7" s="20">
        <v>1.3071895424836601</v>
      </c>
      <c r="P7" s="21">
        <v>1.9607843137254901</v>
      </c>
      <c r="Q7" s="17">
        <v>47.058823529411761</v>
      </c>
      <c r="R7" s="17">
        <v>0</v>
      </c>
      <c r="S7" s="132">
        <v>72</v>
      </c>
    </row>
    <row r="8" spans="2:19" x14ac:dyDescent="0.35">
      <c r="B8" s="613"/>
      <c r="C8" s="614"/>
      <c r="D8" s="52" t="s">
        <v>46</v>
      </c>
      <c r="E8" s="18">
        <v>165</v>
      </c>
      <c r="F8" s="18">
        <v>0</v>
      </c>
      <c r="G8" s="18">
        <v>0</v>
      </c>
      <c r="H8" s="18">
        <v>0</v>
      </c>
      <c r="I8" s="18">
        <v>2</v>
      </c>
      <c r="J8" s="19">
        <v>2</v>
      </c>
      <c r="K8" s="18">
        <v>0</v>
      </c>
      <c r="L8" s="18">
        <v>0</v>
      </c>
      <c r="M8" s="20">
        <v>0</v>
      </c>
      <c r="N8" s="20">
        <v>0</v>
      </c>
      <c r="O8" s="20">
        <v>1.2121212121212122</v>
      </c>
      <c r="P8" s="21">
        <v>1.2121212121212122</v>
      </c>
      <c r="Q8" s="17">
        <v>0</v>
      </c>
      <c r="R8" s="17">
        <v>0</v>
      </c>
      <c r="S8" s="132">
        <v>0</v>
      </c>
    </row>
    <row r="9" spans="2:19" x14ac:dyDescent="0.35">
      <c r="B9" s="613"/>
      <c r="C9" s="614"/>
      <c r="D9" s="52" t="s">
        <v>47</v>
      </c>
      <c r="E9" s="18">
        <v>227</v>
      </c>
      <c r="F9" s="18">
        <v>0</v>
      </c>
      <c r="G9" s="18">
        <v>0</v>
      </c>
      <c r="H9" s="18">
        <v>0</v>
      </c>
      <c r="I9" s="18">
        <v>0</v>
      </c>
      <c r="J9" s="19">
        <v>0</v>
      </c>
      <c r="K9" s="18">
        <v>0</v>
      </c>
      <c r="L9" s="18">
        <v>0</v>
      </c>
      <c r="M9" s="20">
        <v>0</v>
      </c>
      <c r="N9" s="20">
        <v>0</v>
      </c>
      <c r="O9" s="20">
        <v>0</v>
      </c>
      <c r="P9" s="21">
        <v>0</v>
      </c>
      <c r="Q9" s="17">
        <v>0</v>
      </c>
      <c r="R9" s="17">
        <v>0</v>
      </c>
      <c r="S9" s="132">
        <v>0</v>
      </c>
    </row>
    <row r="10" spans="2:19" ht="15" thickBot="1" x14ac:dyDescent="0.4">
      <c r="B10" s="613"/>
      <c r="C10" s="614"/>
      <c r="D10" s="52" t="s">
        <v>49</v>
      </c>
      <c r="E10" s="18" t="s">
        <v>232</v>
      </c>
      <c r="F10" s="18">
        <v>0</v>
      </c>
      <c r="G10" s="18">
        <v>3</v>
      </c>
      <c r="H10" s="18">
        <v>3</v>
      </c>
      <c r="I10" s="18">
        <v>0</v>
      </c>
      <c r="J10" s="19">
        <v>6</v>
      </c>
      <c r="K10" s="18">
        <v>37</v>
      </c>
      <c r="L10" s="18">
        <v>21</v>
      </c>
      <c r="M10" s="20">
        <v>1.7241379310344827</v>
      </c>
      <c r="N10" s="20">
        <v>1.7241379310344827</v>
      </c>
      <c r="O10" s="20">
        <v>0</v>
      </c>
      <c r="P10" s="21">
        <v>3.4482758620689653</v>
      </c>
      <c r="Q10" s="17">
        <v>21.264367816091951</v>
      </c>
      <c r="R10" s="17">
        <v>12.068965517241379</v>
      </c>
      <c r="S10" s="132">
        <v>12.333333333333334</v>
      </c>
    </row>
    <row r="11" spans="2:19" x14ac:dyDescent="0.35">
      <c r="B11" s="617" t="s">
        <v>20</v>
      </c>
      <c r="C11" s="618"/>
      <c r="D11" s="618"/>
      <c r="E11" s="23">
        <v>1375</v>
      </c>
      <c r="F11" s="24">
        <v>0</v>
      </c>
      <c r="G11" s="24">
        <v>23</v>
      </c>
      <c r="H11" s="24">
        <v>8</v>
      </c>
      <c r="I11" s="24">
        <v>23</v>
      </c>
      <c r="J11" s="63">
        <v>54</v>
      </c>
      <c r="K11" s="23">
        <v>336</v>
      </c>
      <c r="L11" s="24">
        <v>43</v>
      </c>
      <c r="M11" s="26">
        <v>1.6727272727272726</v>
      </c>
      <c r="N11" s="26">
        <v>0.58181818181818179</v>
      </c>
      <c r="O11" s="26">
        <v>1.6727272727272726</v>
      </c>
      <c r="P11" s="58">
        <v>3.9272727272727272</v>
      </c>
      <c r="Q11" s="23">
        <v>24.436363636363637</v>
      </c>
      <c r="R11" s="23">
        <v>3.127272727272727</v>
      </c>
      <c r="S11" s="309">
        <v>14.608695652173912</v>
      </c>
    </row>
    <row r="12" spans="2:19" x14ac:dyDescent="0.35">
      <c r="B12" s="619" t="s">
        <v>32</v>
      </c>
      <c r="C12" s="620"/>
      <c r="D12" s="620"/>
      <c r="E12" s="27">
        <v>6610.7</v>
      </c>
      <c r="F12" s="28">
        <v>0</v>
      </c>
      <c r="G12" s="28">
        <v>87</v>
      </c>
      <c r="H12" s="28">
        <v>50</v>
      </c>
      <c r="I12" s="28">
        <v>85</v>
      </c>
      <c r="J12" s="29">
        <v>222</v>
      </c>
      <c r="K12" s="27">
        <v>1315.7</v>
      </c>
      <c r="L12" s="28">
        <v>456</v>
      </c>
      <c r="M12" s="30">
        <v>1.3160482248475955</v>
      </c>
      <c r="N12" s="30">
        <v>0.75634955451011243</v>
      </c>
      <c r="O12" s="30">
        <v>1.2857942426671911</v>
      </c>
      <c r="P12" s="31">
        <v>3.3581920220248995</v>
      </c>
      <c r="Q12" s="27">
        <v>19.902582177379099</v>
      </c>
      <c r="R12" s="27">
        <v>6.8979079371322252</v>
      </c>
      <c r="S12" s="327">
        <v>15.122988505747127</v>
      </c>
    </row>
    <row r="13" spans="2:19" ht="15" thickBot="1" x14ac:dyDescent="0.4">
      <c r="B13" s="542" t="s">
        <v>21</v>
      </c>
      <c r="C13" s="543"/>
      <c r="D13" s="543"/>
      <c r="E13" s="32">
        <v>13338.3</v>
      </c>
      <c r="F13" s="25">
        <v>0</v>
      </c>
      <c r="G13" s="25">
        <v>125</v>
      </c>
      <c r="H13" s="25">
        <v>65</v>
      </c>
      <c r="I13" s="25">
        <v>108</v>
      </c>
      <c r="J13" s="33">
        <v>298</v>
      </c>
      <c r="K13" s="32">
        <v>2030.5</v>
      </c>
      <c r="L13" s="25">
        <v>914</v>
      </c>
      <c r="M13" s="34">
        <v>0.93715091128554617</v>
      </c>
      <c r="N13" s="34">
        <v>0.48731847386848404</v>
      </c>
      <c r="O13" s="34">
        <v>0.80969838735071198</v>
      </c>
      <c r="P13" s="35">
        <v>2.2341677725047422</v>
      </c>
      <c r="Q13" s="32">
        <v>15.223079402922412</v>
      </c>
      <c r="R13" s="32">
        <v>6.8524474633199137</v>
      </c>
      <c r="S13" s="302">
        <v>16.244</v>
      </c>
    </row>
    <row r="14" spans="2:19" ht="15" thickBot="1" x14ac:dyDescent="0.4"/>
    <row r="15" spans="2:19" ht="44" thickBot="1" x14ac:dyDescent="0.4">
      <c r="B15" s="609" t="s">
        <v>192</v>
      </c>
      <c r="C15" s="610"/>
      <c r="D15" s="329" t="s">
        <v>3</v>
      </c>
      <c r="E15" s="319" t="s">
        <v>4</v>
      </c>
      <c r="F15" s="319" t="s">
        <v>5</v>
      </c>
      <c r="G15" s="319" t="s">
        <v>6</v>
      </c>
      <c r="H15" s="319" t="s">
        <v>7</v>
      </c>
      <c r="I15" s="319" t="s">
        <v>8</v>
      </c>
      <c r="J15" s="98" t="s">
        <v>9</v>
      </c>
      <c r="K15" s="320" t="s">
        <v>10</v>
      </c>
      <c r="L15" s="320" t="s">
        <v>11</v>
      </c>
      <c r="M15" s="319" t="s">
        <v>12</v>
      </c>
      <c r="N15" s="319" t="s">
        <v>13</v>
      </c>
      <c r="O15" s="319" t="s">
        <v>14</v>
      </c>
      <c r="P15" s="98" t="s">
        <v>15</v>
      </c>
      <c r="Q15" s="319" t="s">
        <v>16</v>
      </c>
      <c r="R15" s="319" t="s">
        <v>17</v>
      </c>
      <c r="S15" s="424" t="s">
        <v>18</v>
      </c>
    </row>
    <row r="16" spans="2:19" x14ac:dyDescent="0.35">
      <c r="B16" s="678" t="s">
        <v>19</v>
      </c>
      <c r="C16" s="679"/>
      <c r="D16" s="51" t="s">
        <v>39</v>
      </c>
      <c r="E16" s="39" t="s">
        <v>193</v>
      </c>
      <c r="F16" s="39">
        <v>0</v>
      </c>
      <c r="G16" s="39">
        <v>3</v>
      </c>
      <c r="H16" s="39">
        <v>1</v>
      </c>
      <c r="I16" s="39">
        <v>5</v>
      </c>
      <c r="J16" s="61">
        <v>9</v>
      </c>
      <c r="K16" s="39">
        <v>27</v>
      </c>
      <c r="L16" s="39">
        <v>5</v>
      </c>
      <c r="M16" s="37">
        <v>2.2727272727272729</v>
      </c>
      <c r="N16" s="37">
        <v>0.75757575757575757</v>
      </c>
      <c r="O16" s="37">
        <v>3.7878787878787881</v>
      </c>
      <c r="P16" s="59">
        <v>6.8181818181818183</v>
      </c>
      <c r="Q16" s="38">
        <v>20.454545454545457</v>
      </c>
      <c r="R16" s="38">
        <v>3.7878787878787881</v>
      </c>
      <c r="S16" s="125">
        <v>9</v>
      </c>
    </row>
    <row r="17" spans="2:19" x14ac:dyDescent="0.35">
      <c r="B17" s="613"/>
      <c r="C17" s="614"/>
      <c r="D17" s="52" t="s">
        <v>41</v>
      </c>
      <c r="E17" s="18">
        <v>165</v>
      </c>
      <c r="F17" s="18">
        <v>0</v>
      </c>
      <c r="G17" s="18">
        <v>4</v>
      </c>
      <c r="H17" s="18">
        <v>0</v>
      </c>
      <c r="I17" s="18">
        <v>15</v>
      </c>
      <c r="J17" s="19">
        <v>19</v>
      </c>
      <c r="K17" s="18">
        <v>105</v>
      </c>
      <c r="L17" s="18">
        <v>0</v>
      </c>
      <c r="M17" s="20">
        <v>2.4242424242424243</v>
      </c>
      <c r="N17" s="20">
        <v>0</v>
      </c>
      <c r="O17" s="20">
        <v>9.0909090909090917</v>
      </c>
      <c r="P17" s="21">
        <v>11.515151515151516</v>
      </c>
      <c r="Q17" s="17">
        <v>63.636363636363633</v>
      </c>
      <c r="R17" s="17">
        <v>0</v>
      </c>
      <c r="S17" s="132">
        <v>26.25</v>
      </c>
    </row>
    <row r="18" spans="2:19" x14ac:dyDescent="0.35">
      <c r="B18" s="613"/>
      <c r="C18" s="614"/>
      <c r="D18" s="52" t="s">
        <v>42</v>
      </c>
      <c r="E18" s="18" t="s">
        <v>194</v>
      </c>
      <c r="F18" s="18">
        <v>0</v>
      </c>
      <c r="G18" s="18">
        <v>6</v>
      </c>
      <c r="H18" s="18">
        <v>0</v>
      </c>
      <c r="I18" s="18">
        <v>0</v>
      </c>
      <c r="J18" s="19">
        <v>6</v>
      </c>
      <c r="K18" s="18">
        <v>416</v>
      </c>
      <c r="L18" s="18">
        <v>0</v>
      </c>
      <c r="M18" s="20">
        <v>4.7244094488188972</v>
      </c>
      <c r="N18" s="20">
        <v>0</v>
      </c>
      <c r="O18" s="20">
        <v>0</v>
      </c>
      <c r="P18" s="21">
        <v>4.7244094488188972</v>
      </c>
      <c r="Q18" s="17">
        <v>327.55905511811022</v>
      </c>
      <c r="R18" s="17">
        <v>0</v>
      </c>
      <c r="S18" s="132">
        <v>69.333333333333329</v>
      </c>
    </row>
    <row r="19" spans="2:19" x14ac:dyDescent="0.35">
      <c r="B19" s="613"/>
      <c r="C19" s="614"/>
      <c r="D19" s="52" t="s">
        <v>55</v>
      </c>
      <c r="E19" s="18" t="s">
        <v>195</v>
      </c>
      <c r="F19" s="18">
        <v>0</v>
      </c>
      <c r="G19" s="18">
        <v>3</v>
      </c>
      <c r="H19" s="18">
        <v>0</v>
      </c>
      <c r="I19" s="18">
        <v>2</v>
      </c>
      <c r="J19" s="19">
        <v>5</v>
      </c>
      <c r="K19" s="18">
        <v>18</v>
      </c>
      <c r="L19" s="18">
        <v>0</v>
      </c>
      <c r="M19" s="20">
        <v>2.3255813953488373</v>
      </c>
      <c r="N19" s="20">
        <v>0</v>
      </c>
      <c r="O19" s="20">
        <v>1.5503875968992249</v>
      </c>
      <c r="P19" s="21">
        <v>3.8759689922480618</v>
      </c>
      <c r="Q19" s="17">
        <v>13.953488372093023</v>
      </c>
      <c r="R19" s="17">
        <v>0</v>
      </c>
      <c r="S19" s="132">
        <v>6</v>
      </c>
    </row>
    <row r="20" spans="2:19" x14ac:dyDescent="0.35">
      <c r="B20" s="613"/>
      <c r="C20" s="614"/>
      <c r="D20" s="52" t="s">
        <v>44</v>
      </c>
      <c r="E20" s="18" t="s">
        <v>196</v>
      </c>
      <c r="F20" s="18">
        <v>0</v>
      </c>
      <c r="G20" s="18">
        <v>4</v>
      </c>
      <c r="H20" s="18">
        <v>0</v>
      </c>
      <c r="I20" s="18">
        <v>3</v>
      </c>
      <c r="J20" s="19">
        <v>7</v>
      </c>
      <c r="K20" s="18">
        <v>0</v>
      </c>
      <c r="L20" s="18">
        <v>0</v>
      </c>
      <c r="M20" s="20">
        <v>2.6845637583892619</v>
      </c>
      <c r="N20" s="20">
        <v>0</v>
      </c>
      <c r="O20" s="20">
        <v>2.0134228187919465</v>
      </c>
      <c r="P20" s="21">
        <v>4.6979865771812079</v>
      </c>
      <c r="Q20" s="17">
        <v>0</v>
      </c>
      <c r="R20" s="17">
        <v>0</v>
      </c>
      <c r="S20" s="132">
        <v>0</v>
      </c>
    </row>
    <row r="21" spans="2:19" x14ac:dyDescent="0.35">
      <c r="B21" s="613"/>
      <c r="C21" s="614"/>
      <c r="D21" s="52" t="s">
        <v>46</v>
      </c>
      <c r="E21" s="18">
        <v>122</v>
      </c>
      <c r="F21" s="18">
        <v>0</v>
      </c>
      <c r="G21" s="18">
        <v>1</v>
      </c>
      <c r="H21" s="18">
        <v>0</v>
      </c>
      <c r="I21" s="18">
        <v>4</v>
      </c>
      <c r="J21" s="19">
        <v>5</v>
      </c>
      <c r="K21" s="18">
        <v>3</v>
      </c>
      <c r="L21" s="18">
        <v>0</v>
      </c>
      <c r="M21" s="20">
        <v>0.81967213114754101</v>
      </c>
      <c r="N21" s="20">
        <v>0</v>
      </c>
      <c r="O21" s="20">
        <v>3.278688524590164</v>
      </c>
      <c r="P21" s="21">
        <v>4.0983606557377046</v>
      </c>
      <c r="Q21" s="17">
        <v>2.459016393442623</v>
      </c>
      <c r="R21" s="17">
        <v>0</v>
      </c>
      <c r="S21" s="132">
        <v>3</v>
      </c>
    </row>
    <row r="22" spans="2:19" x14ac:dyDescent="0.35">
      <c r="B22" s="613"/>
      <c r="C22" s="614"/>
      <c r="D22" s="52" t="s">
        <v>47</v>
      </c>
      <c r="E22" s="18" t="s">
        <v>197</v>
      </c>
      <c r="F22" s="18">
        <v>0</v>
      </c>
      <c r="G22" s="18">
        <v>0</v>
      </c>
      <c r="H22" s="18">
        <v>0</v>
      </c>
      <c r="I22" s="18">
        <v>0</v>
      </c>
      <c r="J22" s="19">
        <v>0</v>
      </c>
      <c r="K22" s="18">
        <v>0</v>
      </c>
      <c r="L22" s="18">
        <v>0</v>
      </c>
      <c r="M22" s="20">
        <v>0</v>
      </c>
      <c r="N22" s="20">
        <v>0</v>
      </c>
      <c r="O22" s="20">
        <v>0</v>
      </c>
      <c r="P22" s="21">
        <v>0</v>
      </c>
      <c r="Q22" s="17">
        <v>0</v>
      </c>
      <c r="R22" s="17">
        <v>0</v>
      </c>
      <c r="S22" s="132">
        <v>0</v>
      </c>
    </row>
    <row r="23" spans="2:19" ht="15" thickBot="1" x14ac:dyDescent="0.4">
      <c r="B23" s="613"/>
      <c r="C23" s="614"/>
      <c r="D23" s="52" t="s">
        <v>49</v>
      </c>
      <c r="E23" s="18" t="s">
        <v>60</v>
      </c>
      <c r="F23" s="18">
        <v>0</v>
      </c>
      <c r="G23" s="18">
        <v>1</v>
      </c>
      <c r="H23" s="18">
        <v>0</v>
      </c>
      <c r="I23" s="18">
        <v>1</v>
      </c>
      <c r="J23" s="19">
        <v>2</v>
      </c>
      <c r="K23" s="18">
        <v>1</v>
      </c>
      <c r="L23" s="18">
        <v>0</v>
      </c>
      <c r="M23" s="20">
        <v>0.58139534883720934</v>
      </c>
      <c r="N23" s="20">
        <v>0</v>
      </c>
      <c r="O23" s="20">
        <v>0.58139534883720934</v>
      </c>
      <c r="P23" s="21">
        <v>1.1627906976744187</v>
      </c>
      <c r="Q23" s="17">
        <v>0.58139534883720934</v>
      </c>
      <c r="R23" s="17">
        <v>0</v>
      </c>
      <c r="S23" s="132">
        <v>1</v>
      </c>
    </row>
    <row r="24" spans="2:19" x14ac:dyDescent="0.35">
      <c r="B24" s="617" t="s">
        <v>20</v>
      </c>
      <c r="C24" s="618"/>
      <c r="D24" s="618"/>
      <c r="E24" s="23">
        <v>1136</v>
      </c>
      <c r="F24" s="24">
        <v>0</v>
      </c>
      <c r="G24" s="24">
        <v>22</v>
      </c>
      <c r="H24" s="24">
        <v>1</v>
      </c>
      <c r="I24" s="24">
        <v>30</v>
      </c>
      <c r="J24" s="63">
        <v>53</v>
      </c>
      <c r="K24" s="23">
        <v>570</v>
      </c>
      <c r="L24" s="24">
        <v>5</v>
      </c>
      <c r="M24" s="26">
        <v>1.9366197183098599</v>
      </c>
      <c r="N24" s="26">
        <v>8.8028169014084501E-2</v>
      </c>
      <c r="O24" s="26">
        <v>2.6408450704225399</v>
      </c>
      <c r="P24" s="58">
        <v>4.6654929577464799</v>
      </c>
      <c r="Q24" s="23">
        <v>50.176056338028197</v>
      </c>
      <c r="R24" s="23">
        <v>0.440140845070423</v>
      </c>
      <c r="S24" s="309">
        <v>25.90909090909091</v>
      </c>
    </row>
    <row r="25" spans="2:19" x14ac:dyDescent="0.35">
      <c r="B25" s="619" t="s">
        <v>32</v>
      </c>
      <c r="C25" s="620"/>
      <c r="D25" s="620"/>
      <c r="E25" s="27">
        <v>5702.55</v>
      </c>
      <c r="F25" s="28">
        <v>0</v>
      </c>
      <c r="G25" s="28">
        <v>93</v>
      </c>
      <c r="H25" s="28">
        <v>34</v>
      </c>
      <c r="I25" s="28">
        <v>125</v>
      </c>
      <c r="J25" s="29">
        <v>252</v>
      </c>
      <c r="K25" s="27">
        <v>1705.5</v>
      </c>
      <c r="L25" s="28">
        <v>659</v>
      </c>
      <c r="M25" s="30">
        <v>1.63084935686666</v>
      </c>
      <c r="N25" s="30">
        <v>0.59622449605878103</v>
      </c>
      <c r="O25" s="30">
        <v>2.1920018237455201</v>
      </c>
      <c r="P25" s="31">
        <v>4.4190756766709596</v>
      </c>
      <c r="Q25" s="27">
        <v>29.9076728831838</v>
      </c>
      <c r="R25" s="27">
        <v>11.5562336147864</v>
      </c>
      <c r="S25" s="327">
        <v>18.338709677419356</v>
      </c>
    </row>
    <row r="26" spans="2:19" ht="15" thickBot="1" x14ac:dyDescent="0.4">
      <c r="B26" s="542" t="s">
        <v>21</v>
      </c>
      <c r="C26" s="543"/>
      <c r="D26" s="543"/>
      <c r="E26" s="32">
        <v>13365.024615000002</v>
      </c>
      <c r="F26" s="25">
        <v>0</v>
      </c>
      <c r="G26" s="25">
        <v>136</v>
      </c>
      <c r="H26" s="25">
        <v>60</v>
      </c>
      <c r="I26" s="25">
        <v>164</v>
      </c>
      <c r="J26" s="33">
        <v>360</v>
      </c>
      <c r="K26" s="32">
        <v>2030.5</v>
      </c>
      <c r="L26" s="25">
        <v>914</v>
      </c>
      <c r="M26" s="34">
        <v>1.0175813656741199</v>
      </c>
      <c r="N26" s="34">
        <v>0.44893295544446699</v>
      </c>
      <c r="O26" s="34">
        <v>1.2270834115482101</v>
      </c>
      <c r="P26" s="35">
        <v>2.6935977326668001</v>
      </c>
      <c r="Q26" s="32">
        <v>15.1926394338332</v>
      </c>
      <c r="R26" s="32">
        <v>6.8387453546040504</v>
      </c>
      <c r="S26" s="302">
        <v>14.930147058823529</v>
      </c>
    </row>
    <row r="27" spans="2:19" ht="15" thickBot="1" x14ac:dyDescent="0.4"/>
    <row r="28" spans="2:19" ht="44" thickBot="1" x14ac:dyDescent="0.4">
      <c r="B28" s="609" t="s">
        <v>163</v>
      </c>
      <c r="C28" s="610"/>
      <c r="D28" s="329" t="s">
        <v>3</v>
      </c>
      <c r="E28" s="319" t="s">
        <v>4</v>
      </c>
      <c r="F28" s="319" t="s">
        <v>5</v>
      </c>
      <c r="G28" s="319" t="s">
        <v>6</v>
      </c>
      <c r="H28" s="319" t="s">
        <v>7</v>
      </c>
      <c r="I28" s="319" t="s">
        <v>8</v>
      </c>
      <c r="J28" s="98" t="s">
        <v>9</v>
      </c>
      <c r="K28" s="320" t="s">
        <v>10</v>
      </c>
      <c r="L28" s="320" t="s">
        <v>11</v>
      </c>
      <c r="M28" s="319" t="s">
        <v>12</v>
      </c>
      <c r="N28" s="319" t="s">
        <v>13</v>
      </c>
      <c r="O28" s="319" t="s">
        <v>14</v>
      </c>
      <c r="P28" s="98" t="s">
        <v>15</v>
      </c>
      <c r="Q28" s="319" t="s">
        <v>16</v>
      </c>
      <c r="R28" s="319" t="s">
        <v>17</v>
      </c>
      <c r="S28" s="321" t="s">
        <v>18</v>
      </c>
    </row>
    <row r="29" spans="2:19" x14ac:dyDescent="0.35">
      <c r="B29" s="678" t="s">
        <v>19</v>
      </c>
      <c r="C29" s="679"/>
      <c r="D29" s="51" t="s">
        <v>39</v>
      </c>
      <c r="E29" s="39" t="s">
        <v>164</v>
      </c>
      <c r="F29" s="39">
        <v>0</v>
      </c>
      <c r="G29" s="39">
        <v>2</v>
      </c>
      <c r="H29" s="39">
        <v>2</v>
      </c>
      <c r="I29" s="39">
        <v>9</v>
      </c>
      <c r="J29" s="61">
        <v>13</v>
      </c>
      <c r="K29" s="39">
        <v>65</v>
      </c>
      <c r="L29" s="39">
        <v>22</v>
      </c>
      <c r="M29" s="37">
        <v>1.5037593984962405</v>
      </c>
      <c r="N29" s="37">
        <v>1.5037593984962405</v>
      </c>
      <c r="O29" s="37">
        <v>6.7669172932330826</v>
      </c>
      <c r="P29" s="59">
        <v>9.7744360902255636</v>
      </c>
      <c r="Q29" s="38">
        <v>48.872180451127818</v>
      </c>
      <c r="R29" s="38">
        <v>16.541353383458645</v>
      </c>
      <c r="S29" s="125">
        <v>32.5</v>
      </c>
    </row>
    <row r="30" spans="2:19" x14ac:dyDescent="0.35">
      <c r="B30" s="613"/>
      <c r="C30" s="614"/>
      <c r="D30" s="52" t="s">
        <v>41</v>
      </c>
      <c r="E30" s="18" t="s">
        <v>165</v>
      </c>
      <c r="F30" s="18">
        <v>0</v>
      </c>
      <c r="G30" s="18">
        <v>7</v>
      </c>
      <c r="H30" s="18">
        <v>0</v>
      </c>
      <c r="I30" s="18">
        <v>0</v>
      </c>
      <c r="J30" s="19">
        <v>7</v>
      </c>
      <c r="K30" s="18">
        <v>180</v>
      </c>
      <c r="L30" s="18">
        <v>15</v>
      </c>
      <c r="M30" s="20">
        <v>5.2238805970149258</v>
      </c>
      <c r="N30" s="20">
        <v>0</v>
      </c>
      <c r="O30" s="20">
        <v>0</v>
      </c>
      <c r="P30" s="21">
        <v>5.2238805970149258</v>
      </c>
      <c r="Q30" s="17">
        <v>134.32835820895522</v>
      </c>
      <c r="R30" s="17">
        <v>11.194029850746269</v>
      </c>
      <c r="S30" s="132">
        <v>25.714285714285715</v>
      </c>
    </row>
    <row r="31" spans="2:19" x14ac:dyDescent="0.35">
      <c r="B31" s="613"/>
      <c r="C31" s="614"/>
      <c r="D31" s="52" t="s">
        <v>54</v>
      </c>
      <c r="E31" s="18">
        <v>246</v>
      </c>
      <c r="F31" s="18">
        <v>0</v>
      </c>
      <c r="G31" s="18">
        <v>3</v>
      </c>
      <c r="H31" s="18">
        <v>2</v>
      </c>
      <c r="I31" s="18">
        <v>2</v>
      </c>
      <c r="J31" s="19">
        <v>7</v>
      </c>
      <c r="K31" s="18">
        <v>21</v>
      </c>
      <c r="L31" s="18">
        <v>10</v>
      </c>
      <c r="M31" s="20">
        <v>1.2195121951219512</v>
      </c>
      <c r="N31" s="20">
        <v>0.81300813008130079</v>
      </c>
      <c r="O31" s="20">
        <v>0.81300813008130079</v>
      </c>
      <c r="P31" s="21">
        <v>2.845528455284553</v>
      </c>
      <c r="Q31" s="17">
        <v>8.536585365853659</v>
      </c>
      <c r="R31" s="17">
        <v>4.0650406504065035</v>
      </c>
      <c r="S31" s="132">
        <v>7</v>
      </c>
    </row>
    <row r="32" spans="2:19" x14ac:dyDescent="0.35">
      <c r="B32" s="613"/>
      <c r="C32" s="614"/>
      <c r="D32" s="52" t="s">
        <v>42</v>
      </c>
      <c r="E32" s="18" t="s">
        <v>166</v>
      </c>
      <c r="F32" s="18">
        <v>0</v>
      </c>
      <c r="G32" s="18">
        <v>5</v>
      </c>
      <c r="H32" s="18">
        <v>0</v>
      </c>
      <c r="I32" s="18">
        <v>1</v>
      </c>
      <c r="J32" s="19">
        <v>6</v>
      </c>
      <c r="K32" s="18">
        <v>28</v>
      </c>
      <c r="L32" s="18">
        <v>0</v>
      </c>
      <c r="M32" s="20">
        <v>4.2016806722689077</v>
      </c>
      <c r="N32" s="20">
        <v>0</v>
      </c>
      <c r="O32" s="20">
        <v>0.84033613445378152</v>
      </c>
      <c r="P32" s="21">
        <v>5.0420168067226889</v>
      </c>
      <c r="Q32" s="17">
        <v>23.52941176470588</v>
      </c>
      <c r="R32" s="17">
        <v>0</v>
      </c>
      <c r="S32" s="132">
        <v>5.6</v>
      </c>
    </row>
    <row r="33" spans="2:19" x14ac:dyDescent="0.35">
      <c r="B33" s="613"/>
      <c r="C33" s="614"/>
      <c r="D33" s="52" t="s">
        <v>43</v>
      </c>
      <c r="E33" s="18">
        <v>163</v>
      </c>
      <c r="F33" s="18">
        <v>0</v>
      </c>
      <c r="G33" s="18">
        <v>5</v>
      </c>
      <c r="H33" s="18">
        <v>2</v>
      </c>
      <c r="I33" s="18">
        <v>0</v>
      </c>
      <c r="J33" s="19">
        <v>7</v>
      </c>
      <c r="K33" s="18">
        <v>67</v>
      </c>
      <c r="L33" s="18">
        <v>94</v>
      </c>
      <c r="M33" s="20">
        <v>3.0674846625766872</v>
      </c>
      <c r="N33" s="20">
        <v>1.2269938650306749</v>
      </c>
      <c r="O33" s="20">
        <v>0</v>
      </c>
      <c r="P33" s="21">
        <v>4.294478527607362</v>
      </c>
      <c r="Q33" s="17">
        <v>41.104294478527606</v>
      </c>
      <c r="R33" s="17">
        <v>57.668711656441715</v>
      </c>
      <c r="S33" s="132">
        <v>13.4</v>
      </c>
    </row>
    <row r="34" spans="2:19" x14ac:dyDescent="0.35">
      <c r="B34" s="613"/>
      <c r="C34" s="614"/>
      <c r="D34" s="52" t="s">
        <v>44</v>
      </c>
      <c r="E34" s="18" t="s">
        <v>167</v>
      </c>
      <c r="F34" s="18">
        <v>0</v>
      </c>
      <c r="G34" s="18">
        <v>7</v>
      </c>
      <c r="H34" s="18" t="s">
        <v>30</v>
      </c>
      <c r="I34" s="18">
        <v>3</v>
      </c>
      <c r="J34" s="19">
        <v>10</v>
      </c>
      <c r="K34" s="18" t="s">
        <v>30</v>
      </c>
      <c r="L34" s="18" t="s">
        <v>30</v>
      </c>
      <c r="M34" s="20">
        <v>4.375</v>
      </c>
      <c r="N34" s="20" t="s">
        <v>30</v>
      </c>
      <c r="O34" s="20">
        <v>1.875</v>
      </c>
      <c r="P34" s="21">
        <v>6.25</v>
      </c>
      <c r="Q34" s="17" t="s">
        <v>30</v>
      </c>
      <c r="R34" s="17" t="s">
        <v>30</v>
      </c>
      <c r="S34" s="132" t="e">
        <v>#VALUE!</v>
      </c>
    </row>
    <row r="35" spans="2:19" x14ac:dyDescent="0.35">
      <c r="B35" s="613"/>
      <c r="C35" s="614"/>
      <c r="D35" s="52" t="s">
        <v>57</v>
      </c>
      <c r="E35" s="18" t="s">
        <v>168</v>
      </c>
      <c r="F35" s="18">
        <v>0</v>
      </c>
      <c r="G35" s="18">
        <v>9</v>
      </c>
      <c r="H35" s="18">
        <v>2</v>
      </c>
      <c r="I35" s="18">
        <v>7</v>
      </c>
      <c r="J35" s="19">
        <v>18</v>
      </c>
      <c r="K35" s="18">
        <v>43</v>
      </c>
      <c r="L35" s="18">
        <v>3</v>
      </c>
      <c r="M35" s="20">
        <v>3.6734693877551021</v>
      </c>
      <c r="N35" s="20">
        <v>0.81632653061224492</v>
      </c>
      <c r="O35" s="20">
        <v>2.8571428571428572</v>
      </c>
      <c r="P35" s="21">
        <v>7.3469387755102042</v>
      </c>
      <c r="Q35" s="17">
        <v>17.551020408163264</v>
      </c>
      <c r="R35" s="17">
        <v>1.2244897959183674</v>
      </c>
      <c r="S35" s="132">
        <v>5</v>
      </c>
    </row>
    <row r="36" spans="2:19" x14ac:dyDescent="0.35">
      <c r="B36" s="613"/>
      <c r="C36" s="614"/>
      <c r="D36" s="52" t="s">
        <v>46</v>
      </c>
      <c r="E36" s="18" t="s">
        <v>169</v>
      </c>
      <c r="F36" s="18">
        <v>0</v>
      </c>
      <c r="G36" s="18">
        <v>3</v>
      </c>
      <c r="H36" s="18">
        <v>0</v>
      </c>
      <c r="I36" s="18">
        <v>2</v>
      </c>
      <c r="J36" s="19">
        <v>5</v>
      </c>
      <c r="K36" s="18">
        <v>56</v>
      </c>
      <c r="L36" s="18">
        <v>70</v>
      </c>
      <c r="M36" s="20">
        <v>1.9607843137254901</v>
      </c>
      <c r="N36" s="20">
        <v>0</v>
      </c>
      <c r="O36" s="20">
        <v>1.3071895424836601</v>
      </c>
      <c r="P36" s="21">
        <v>3.2679738562091503</v>
      </c>
      <c r="Q36" s="17">
        <v>36.601307189542482</v>
      </c>
      <c r="R36" s="17">
        <v>45.751633986928105</v>
      </c>
      <c r="S36" s="132">
        <v>18.666666666666668</v>
      </c>
    </row>
    <row r="37" spans="2:19" x14ac:dyDescent="0.35">
      <c r="B37" s="613"/>
      <c r="C37" s="614"/>
      <c r="D37" s="52" t="s">
        <v>47</v>
      </c>
      <c r="E37" s="18" t="s">
        <v>40</v>
      </c>
      <c r="F37" s="18">
        <v>0</v>
      </c>
      <c r="G37" s="18">
        <v>0</v>
      </c>
      <c r="H37" s="18">
        <v>0</v>
      </c>
      <c r="I37" s="18">
        <v>0</v>
      </c>
      <c r="J37" s="19">
        <v>0</v>
      </c>
      <c r="K37" s="18">
        <v>0</v>
      </c>
      <c r="L37" s="18">
        <v>0</v>
      </c>
      <c r="M37" s="20">
        <v>0</v>
      </c>
      <c r="N37" s="20">
        <v>0</v>
      </c>
      <c r="O37" s="20">
        <v>0</v>
      </c>
      <c r="P37" s="21">
        <v>0</v>
      </c>
      <c r="Q37" s="17">
        <v>0</v>
      </c>
      <c r="R37" s="17">
        <v>0</v>
      </c>
      <c r="S37" s="132">
        <v>0</v>
      </c>
    </row>
    <row r="38" spans="2:19" x14ac:dyDescent="0.35">
      <c r="B38" s="613"/>
      <c r="C38" s="614"/>
      <c r="D38" s="52" t="s">
        <v>49</v>
      </c>
      <c r="E38" s="18" t="s">
        <v>170</v>
      </c>
      <c r="F38" s="18">
        <v>0</v>
      </c>
      <c r="G38" s="18">
        <v>1</v>
      </c>
      <c r="H38" s="18">
        <v>1</v>
      </c>
      <c r="I38" s="18">
        <v>0</v>
      </c>
      <c r="J38" s="19">
        <v>2</v>
      </c>
      <c r="K38" s="18">
        <v>42</v>
      </c>
      <c r="L38" s="18">
        <v>5</v>
      </c>
      <c r="M38" s="20">
        <v>0.72992700729927007</v>
      </c>
      <c r="N38" s="20">
        <v>0.72992700729927007</v>
      </c>
      <c r="O38" s="20">
        <v>0</v>
      </c>
      <c r="P38" s="21">
        <v>1.4598540145985401</v>
      </c>
      <c r="Q38" s="17">
        <v>30.656934306569344</v>
      </c>
      <c r="R38" s="17">
        <v>3.6496350364963499</v>
      </c>
      <c r="S38" s="132">
        <v>42</v>
      </c>
    </row>
    <row r="39" spans="2:19" ht="15" thickBot="1" x14ac:dyDescent="0.4">
      <c r="B39" s="615"/>
      <c r="C39" s="616"/>
      <c r="D39" s="53" t="s">
        <v>50</v>
      </c>
      <c r="E39" s="47">
        <v>124</v>
      </c>
      <c r="F39" s="47">
        <v>0</v>
      </c>
      <c r="G39" s="47">
        <v>1</v>
      </c>
      <c r="H39" s="47">
        <v>0</v>
      </c>
      <c r="I39" s="47">
        <v>2</v>
      </c>
      <c r="J39" s="62">
        <v>3</v>
      </c>
      <c r="K39" s="47">
        <v>26</v>
      </c>
      <c r="L39" s="47">
        <v>7</v>
      </c>
      <c r="M39" s="36">
        <v>0.80645161290322576</v>
      </c>
      <c r="N39" s="36">
        <v>0</v>
      </c>
      <c r="O39" s="36">
        <v>1.6129032258064515</v>
      </c>
      <c r="P39" s="60">
        <v>2.4193548387096775</v>
      </c>
      <c r="Q39" s="22">
        <v>20.967741935483872</v>
      </c>
      <c r="R39" s="22">
        <v>5.6451612903225801</v>
      </c>
      <c r="S39" s="133">
        <v>26</v>
      </c>
    </row>
    <row r="40" spans="2:19" x14ac:dyDescent="0.35">
      <c r="B40" s="617" t="s">
        <v>20</v>
      </c>
      <c r="C40" s="618"/>
      <c r="D40" s="618"/>
      <c r="E40" s="23">
        <v>1747</v>
      </c>
      <c r="F40" s="24">
        <v>0</v>
      </c>
      <c r="G40" s="24">
        <v>43</v>
      </c>
      <c r="H40" s="24">
        <v>9</v>
      </c>
      <c r="I40" s="24">
        <v>26</v>
      </c>
      <c r="J40" s="63">
        <v>78</v>
      </c>
      <c r="K40" s="23">
        <v>528</v>
      </c>
      <c r="L40" s="24">
        <v>226</v>
      </c>
      <c r="M40" s="26">
        <v>2.4613623354321699</v>
      </c>
      <c r="N40" s="26">
        <v>0.51516886090440805</v>
      </c>
      <c r="O40" s="26">
        <v>1.48826559816829</v>
      </c>
      <c r="P40" s="58">
        <v>4.4647967945048599</v>
      </c>
      <c r="Q40" s="23">
        <v>30.223239839725199</v>
      </c>
      <c r="R40" s="23">
        <v>12.936462507155101</v>
      </c>
      <c r="S40" s="309">
        <v>12.279069767441861</v>
      </c>
    </row>
    <row r="41" spans="2:19" x14ac:dyDescent="0.35">
      <c r="B41" s="619" t="s">
        <v>32</v>
      </c>
      <c r="C41" s="620"/>
      <c r="D41" s="620"/>
      <c r="E41" s="27">
        <v>5281.835</v>
      </c>
      <c r="F41" s="28">
        <v>0</v>
      </c>
      <c r="G41" s="28">
        <v>90</v>
      </c>
      <c r="H41" s="28">
        <v>15</v>
      </c>
      <c r="I41" s="28">
        <v>79</v>
      </c>
      <c r="J41" s="29">
        <v>184</v>
      </c>
      <c r="K41" s="27">
        <v>1565</v>
      </c>
      <c r="L41" s="28">
        <v>542</v>
      </c>
      <c r="M41" s="30">
        <v>1.70395326624175</v>
      </c>
      <c r="N41" s="30">
        <v>0.28399221104029199</v>
      </c>
      <c r="O41" s="30">
        <v>1.4956923114788701</v>
      </c>
      <c r="P41" s="31">
        <v>3.4836377887609098</v>
      </c>
      <c r="Q41" s="27">
        <v>29.629854018537099</v>
      </c>
      <c r="R41" s="27">
        <v>10.261585225589201</v>
      </c>
      <c r="S41" s="327">
        <v>17.388888888888889</v>
      </c>
    </row>
    <row r="42" spans="2:19" ht="15" thickBot="1" x14ac:dyDescent="0.4">
      <c r="B42" s="542" t="s">
        <v>21</v>
      </c>
      <c r="C42" s="543"/>
      <c r="D42" s="543"/>
      <c r="E42" s="32">
        <v>13297.742849999999</v>
      </c>
      <c r="F42" s="25">
        <v>0</v>
      </c>
      <c r="G42" s="25">
        <v>125</v>
      </c>
      <c r="H42" s="25">
        <v>25</v>
      </c>
      <c r="I42" s="25">
        <v>148</v>
      </c>
      <c r="J42" s="33">
        <v>298</v>
      </c>
      <c r="K42" s="32">
        <v>2103</v>
      </c>
      <c r="L42" s="25">
        <v>703</v>
      </c>
      <c r="M42" s="34">
        <v>0.94000915350833403</v>
      </c>
      <c r="N42" s="34">
        <v>0.18800183070166701</v>
      </c>
      <c r="O42" s="34">
        <v>1.1129708377538701</v>
      </c>
      <c r="P42" s="35">
        <v>2.24098182196387</v>
      </c>
      <c r="Q42" s="32">
        <v>15.8147139986242</v>
      </c>
      <c r="R42" s="32">
        <v>5.2866114793308698</v>
      </c>
      <c r="S42" s="302">
        <v>16.824000000000002</v>
      </c>
    </row>
    <row r="43" spans="2:19" ht="15" thickBot="1" x14ac:dyDescent="0.4"/>
    <row r="44" spans="2:19" ht="44" thickBot="1" x14ac:dyDescent="0.4">
      <c r="B44" s="626" t="s">
        <v>122</v>
      </c>
      <c r="C44" s="627"/>
      <c r="D44" s="210" t="s">
        <v>3</v>
      </c>
      <c r="E44" s="206" t="s">
        <v>4</v>
      </c>
      <c r="F44" s="206" t="s">
        <v>5</v>
      </c>
      <c r="G44" s="206" t="s">
        <v>6</v>
      </c>
      <c r="H44" s="206" t="s">
        <v>7</v>
      </c>
      <c r="I44" s="206" t="s">
        <v>8</v>
      </c>
      <c r="J44" s="207" t="s">
        <v>9</v>
      </c>
      <c r="K44" s="206" t="s">
        <v>10</v>
      </c>
      <c r="L44" s="206" t="s">
        <v>11</v>
      </c>
      <c r="M44" s="206" t="s">
        <v>12</v>
      </c>
      <c r="N44" s="206" t="s">
        <v>13</v>
      </c>
      <c r="O44" s="206" t="s">
        <v>14</v>
      </c>
      <c r="P44" s="207" t="s">
        <v>15</v>
      </c>
      <c r="Q44" s="206" t="s">
        <v>16</v>
      </c>
      <c r="R44" s="206" t="s">
        <v>17</v>
      </c>
      <c r="S44" s="211" t="s">
        <v>18</v>
      </c>
    </row>
    <row r="45" spans="2:19" x14ac:dyDescent="0.35">
      <c r="B45" s="526" t="s">
        <v>19</v>
      </c>
      <c r="C45" s="527"/>
      <c r="D45" s="252" t="s">
        <v>39</v>
      </c>
      <c r="E45" s="239" t="s">
        <v>128</v>
      </c>
      <c r="F45" s="239">
        <v>0</v>
      </c>
      <c r="G45" s="239">
        <v>1</v>
      </c>
      <c r="H45" s="239">
        <v>2</v>
      </c>
      <c r="I45" s="239">
        <v>7</v>
      </c>
      <c r="J45" s="14">
        <v>10</v>
      </c>
      <c r="K45" s="239">
        <v>28</v>
      </c>
      <c r="L45" s="239">
        <v>21</v>
      </c>
      <c r="M45" s="240">
        <v>0.76335877862595425</v>
      </c>
      <c r="N45" s="240">
        <v>1.5267175572519085</v>
      </c>
      <c r="O45" s="240">
        <v>5.343511450381679</v>
      </c>
      <c r="P45" s="16">
        <v>7.6335877862595423</v>
      </c>
      <c r="Q45" s="249">
        <v>21.374045801526716</v>
      </c>
      <c r="R45" s="249">
        <v>16.030534351145036</v>
      </c>
      <c r="S45" s="303">
        <v>28</v>
      </c>
    </row>
    <row r="46" spans="2:19" x14ac:dyDescent="0.35">
      <c r="B46" s="528"/>
      <c r="C46" s="529"/>
      <c r="D46" s="253" t="s">
        <v>41</v>
      </c>
      <c r="E46" s="190">
        <v>161</v>
      </c>
      <c r="F46" s="190">
        <v>0</v>
      </c>
      <c r="G46" s="190">
        <v>11</v>
      </c>
      <c r="H46" s="190">
        <v>0</v>
      </c>
      <c r="I46" s="190">
        <v>15</v>
      </c>
      <c r="J46" s="19">
        <v>26</v>
      </c>
      <c r="K46" s="190">
        <v>127</v>
      </c>
      <c r="L46" s="190">
        <v>45</v>
      </c>
      <c r="M46" s="195">
        <v>6.8322981366459627</v>
      </c>
      <c r="N46" s="195">
        <v>0</v>
      </c>
      <c r="O46" s="195">
        <v>9.316770186335404</v>
      </c>
      <c r="P46" s="21">
        <v>16.149068322981368</v>
      </c>
      <c r="Q46" s="191">
        <v>78.881987577639762</v>
      </c>
      <c r="R46" s="191">
        <v>27.950310559006208</v>
      </c>
      <c r="S46" s="304">
        <v>11.545454545454545</v>
      </c>
    </row>
    <row r="47" spans="2:19" x14ac:dyDescent="0.35">
      <c r="B47" s="528"/>
      <c r="C47" s="529"/>
      <c r="D47" s="253" t="s">
        <v>42</v>
      </c>
      <c r="E47" s="190" t="s">
        <v>129</v>
      </c>
      <c r="F47" s="190">
        <v>0</v>
      </c>
      <c r="G47" s="190">
        <v>8</v>
      </c>
      <c r="H47" s="190">
        <v>0</v>
      </c>
      <c r="I47" s="190">
        <v>2</v>
      </c>
      <c r="J47" s="19">
        <v>10</v>
      </c>
      <c r="K47" s="190">
        <v>23</v>
      </c>
      <c r="L47" s="190">
        <v>0</v>
      </c>
      <c r="M47" s="195">
        <v>7.1428571428571432</v>
      </c>
      <c r="N47" s="195">
        <v>0</v>
      </c>
      <c r="O47" s="195">
        <v>1.7857142857142858</v>
      </c>
      <c r="P47" s="21">
        <v>8.9285714285714288</v>
      </c>
      <c r="Q47" s="191">
        <v>20.535714285714285</v>
      </c>
      <c r="R47" s="191">
        <v>0</v>
      </c>
      <c r="S47" s="304">
        <v>2.875</v>
      </c>
    </row>
    <row r="48" spans="2:19" x14ac:dyDescent="0.35">
      <c r="B48" s="528"/>
      <c r="C48" s="529"/>
      <c r="D48" s="253" t="s">
        <v>55</v>
      </c>
      <c r="E48" s="190" t="s">
        <v>130</v>
      </c>
      <c r="F48" s="190">
        <v>0</v>
      </c>
      <c r="G48" s="190">
        <v>0</v>
      </c>
      <c r="H48" s="190" t="s">
        <v>30</v>
      </c>
      <c r="I48" s="190">
        <v>4</v>
      </c>
      <c r="J48" s="19">
        <v>4</v>
      </c>
      <c r="K48" s="190">
        <v>0</v>
      </c>
      <c r="L48" s="190" t="s">
        <v>30</v>
      </c>
      <c r="M48" s="195">
        <v>0</v>
      </c>
      <c r="N48" s="195" t="s">
        <v>30</v>
      </c>
      <c r="O48" s="195">
        <v>3.2181762595137338</v>
      </c>
      <c r="P48" s="21">
        <v>3.2181762595137338</v>
      </c>
      <c r="Q48" s="191">
        <v>0</v>
      </c>
      <c r="R48" s="191" t="s">
        <v>30</v>
      </c>
      <c r="S48" s="304">
        <v>0</v>
      </c>
    </row>
    <row r="49" spans="2:19" x14ac:dyDescent="0.35">
      <c r="B49" s="528"/>
      <c r="C49" s="529"/>
      <c r="D49" s="253" t="s">
        <v>43</v>
      </c>
      <c r="E49" s="190">
        <v>109</v>
      </c>
      <c r="F49" s="190">
        <v>0</v>
      </c>
      <c r="G49" s="190">
        <v>3</v>
      </c>
      <c r="H49" s="190">
        <v>0</v>
      </c>
      <c r="I49" s="190">
        <v>0</v>
      </c>
      <c r="J49" s="19">
        <v>3</v>
      </c>
      <c r="K49" s="190">
        <v>34</v>
      </c>
      <c r="L49" s="190">
        <v>50</v>
      </c>
      <c r="M49" s="195">
        <v>2.7522935779816513</v>
      </c>
      <c r="N49" s="195">
        <v>0</v>
      </c>
      <c r="O49" s="195">
        <v>0</v>
      </c>
      <c r="P49" s="21">
        <v>2.7522935779816513</v>
      </c>
      <c r="Q49" s="191">
        <v>31.192660550458719</v>
      </c>
      <c r="R49" s="191">
        <v>45.871559633027523</v>
      </c>
      <c r="S49" s="304">
        <v>11.333333333333334</v>
      </c>
    </row>
    <row r="50" spans="2:19" x14ac:dyDescent="0.35">
      <c r="B50" s="528"/>
      <c r="C50" s="529"/>
      <c r="D50" s="253" t="s">
        <v>44</v>
      </c>
      <c r="E50" s="190">
        <v>184.40100000000001</v>
      </c>
      <c r="F50" s="190">
        <v>0</v>
      </c>
      <c r="G50" s="190">
        <v>2</v>
      </c>
      <c r="H50" s="190" t="s">
        <v>30</v>
      </c>
      <c r="I50" s="190" t="s">
        <v>30</v>
      </c>
      <c r="J50" s="19">
        <v>2</v>
      </c>
      <c r="K50" s="190">
        <v>11</v>
      </c>
      <c r="L50" s="190" t="s">
        <v>30</v>
      </c>
      <c r="M50" s="195">
        <v>1.0845928167417747</v>
      </c>
      <c r="N50" s="195" t="s">
        <v>30</v>
      </c>
      <c r="O50" s="195" t="s">
        <v>30</v>
      </c>
      <c r="P50" s="21">
        <v>1.0845928167417747</v>
      </c>
      <c r="Q50" s="191">
        <v>5.9652604920797607</v>
      </c>
      <c r="R50" s="191" t="s">
        <v>30</v>
      </c>
      <c r="S50" s="304">
        <v>5.5</v>
      </c>
    </row>
    <row r="51" spans="2:19" x14ac:dyDescent="0.35">
      <c r="B51" s="528"/>
      <c r="C51" s="529"/>
      <c r="D51" s="253" t="s">
        <v>57</v>
      </c>
      <c r="E51" s="190" t="s">
        <v>131</v>
      </c>
      <c r="F51" s="190">
        <v>0</v>
      </c>
      <c r="G51" s="190">
        <v>4</v>
      </c>
      <c r="H51" s="190">
        <v>8</v>
      </c>
      <c r="I51" s="190">
        <v>12</v>
      </c>
      <c r="J51" s="19">
        <v>24</v>
      </c>
      <c r="K51" s="190">
        <v>48</v>
      </c>
      <c r="L51" s="190">
        <v>131</v>
      </c>
      <c r="M51" s="195">
        <v>1.7167381974248928</v>
      </c>
      <c r="N51" s="195">
        <v>3.4334763948497855</v>
      </c>
      <c r="O51" s="195">
        <v>5.1502145922746783</v>
      </c>
      <c r="P51" s="21">
        <v>10.300429184549357</v>
      </c>
      <c r="Q51" s="191">
        <v>20.600858369098713</v>
      </c>
      <c r="R51" s="191">
        <v>56.223175965665241</v>
      </c>
      <c r="S51" s="304">
        <v>12</v>
      </c>
    </row>
    <row r="52" spans="2:19" x14ac:dyDescent="0.35">
      <c r="B52" s="528"/>
      <c r="C52" s="529"/>
      <c r="D52" s="253" t="s">
        <v>46</v>
      </c>
      <c r="E52" s="190" t="s">
        <v>45</v>
      </c>
      <c r="F52" s="190">
        <v>0</v>
      </c>
      <c r="G52" s="190">
        <v>1</v>
      </c>
      <c r="H52" s="190">
        <v>0</v>
      </c>
      <c r="I52" s="190">
        <v>0</v>
      </c>
      <c r="J52" s="19">
        <v>1</v>
      </c>
      <c r="K52" s="190">
        <v>58</v>
      </c>
      <c r="L52" s="190">
        <v>0</v>
      </c>
      <c r="M52" s="195">
        <v>0.60606060606060608</v>
      </c>
      <c r="N52" s="195">
        <v>0</v>
      </c>
      <c r="O52" s="195">
        <v>0</v>
      </c>
      <c r="P52" s="21">
        <v>0.60606060606060608</v>
      </c>
      <c r="Q52" s="191">
        <v>35.151515151515149</v>
      </c>
      <c r="R52" s="191">
        <v>0</v>
      </c>
      <c r="S52" s="304">
        <v>58</v>
      </c>
    </row>
    <row r="53" spans="2:19" x14ac:dyDescent="0.35">
      <c r="B53" s="528"/>
      <c r="C53" s="529"/>
      <c r="D53" s="253" t="s">
        <v>47</v>
      </c>
      <c r="E53" s="190" t="s">
        <v>132</v>
      </c>
      <c r="F53" s="190">
        <v>0</v>
      </c>
      <c r="G53" s="190">
        <v>1</v>
      </c>
      <c r="H53" s="190">
        <v>0</v>
      </c>
      <c r="I53" s="190">
        <v>0</v>
      </c>
      <c r="J53" s="19">
        <v>1</v>
      </c>
      <c r="K53" s="190">
        <v>25</v>
      </c>
      <c r="L53" s="190">
        <v>0</v>
      </c>
      <c r="M53" s="195">
        <v>0.7407407407407407</v>
      </c>
      <c r="N53" s="195">
        <v>0</v>
      </c>
      <c r="O53" s="195">
        <v>0</v>
      </c>
      <c r="P53" s="21">
        <v>0.7407407407407407</v>
      </c>
      <c r="Q53" s="191">
        <v>18.518518518518519</v>
      </c>
      <c r="R53" s="191">
        <v>0</v>
      </c>
      <c r="S53" s="304">
        <v>25</v>
      </c>
    </row>
    <row r="54" spans="2:19" x14ac:dyDescent="0.35">
      <c r="B54" s="528"/>
      <c r="C54" s="529"/>
      <c r="D54" s="253" t="s">
        <v>48</v>
      </c>
      <c r="E54" s="190">
        <v>140</v>
      </c>
      <c r="F54" s="190">
        <v>0</v>
      </c>
      <c r="G54" s="190">
        <v>1</v>
      </c>
      <c r="H54" s="190">
        <v>2</v>
      </c>
      <c r="I54" s="190">
        <v>3</v>
      </c>
      <c r="J54" s="19">
        <v>6</v>
      </c>
      <c r="K54" s="190">
        <v>7</v>
      </c>
      <c r="L54" s="190">
        <v>6</v>
      </c>
      <c r="M54" s="195">
        <v>0.7142857142857143</v>
      </c>
      <c r="N54" s="195">
        <v>1.4285714285714286</v>
      </c>
      <c r="O54" s="195">
        <v>2.1428571428571428</v>
      </c>
      <c r="P54" s="21">
        <v>4.2857142857142856</v>
      </c>
      <c r="Q54" s="191">
        <v>5</v>
      </c>
      <c r="R54" s="191">
        <v>4.2857142857142856</v>
      </c>
      <c r="S54" s="304">
        <v>7</v>
      </c>
    </row>
    <row r="55" spans="2:19" ht="15" thickBot="1" x14ac:dyDescent="0.4">
      <c r="B55" s="680"/>
      <c r="C55" s="681"/>
      <c r="D55" s="254" t="s">
        <v>49</v>
      </c>
      <c r="E55" s="218" t="s">
        <v>133</v>
      </c>
      <c r="F55" s="218">
        <v>0</v>
      </c>
      <c r="G55" s="218">
        <v>5</v>
      </c>
      <c r="H55" s="218">
        <v>1</v>
      </c>
      <c r="I55" s="218">
        <v>0</v>
      </c>
      <c r="J55" s="256">
        <v>6</v>
      </c>
      <c r="K55" s="218">
        <v>172</v>
      </c>
      <c r="L55" s="218">
        <v>2</v>
      </c>
      <c r="M55" s="255">
        <v>3.5971223021582732</v>
      </c>
      <c r="N55" s="255">
        <v>0.71942446043165464</v>
      </c>
      <c r="O55" s="255">
        <v>0</v>
      </c>
      <c r="P55" s="257">
        <v>4.3165467625899279</v>
      </c>
      <c r="Q55" s="223">
        <v>123.74100719424462</v>
      </c>
      <c r="R55" s="223">
        <v>1.4388489208633095</v>
      </c>
      <c r="S55" s="305">
        <v>34.4</v>
      </c>
    </row>
    <row r="56" spans="2:19" x14ac:dyDescent="0.35">
      <c r="B56" s="682" t="s">
        <v>20</v>
      </c>
      <c r="C56" s="683"/>
      <c r="D56" s="684"/>
      <c r="E56" s="251">
        <v>1633.6949999999999</v>
      </c>
      <c r="F56" s="247">
        <v>0</v>
      </c>
      <c r="G56" s="247">
        <v>37</v>
      </c>
      <c r="H56" s="247">
        <v>13</v>
      </c>
      <c r="I56" s="247">
        <v>43</v>
      </c>
      <c r="J56" s="63">
        <v>93</v>
      </c>
      <c r="K56" s="247">
        <v>533</v>
      </c>
      <c r="L56" s="247">
        <v>255</v>
      </c>
      <c r="M56" s="248">
        <v>2.2648046299951998</v>
      </c>
      <c r="N56" s="248">
        <v>0.79574216729560898</v>
      </c>
      <c r="O56" s="248">
        <v>2.6320702456700902</v>
      </c>
      <c r="P56" s="58">
        <v>5.6926170429609</v>
      </c>
      <c r="Q56" s="251">
        <v>32.625428859119999</v>
      </c>
      <c r="R56" s="251">
        <v>15.6087886661831</v>
      </c>
      <c r="S56" s="306">
        <v>14.405405405405405</v>
      </c>
    </row>
    <row r="57" spans="2:19" x14ac:dyDescent="0.35">
      <c r="B57" s="685" t="s">
        <v>32</v>
      </c>
      <c r="C57" s="686"/>
      <c r="D57" s="687"/>
      <c r="E57" s="236">
        <v>5252.1949999999997</v>
      </c>
      <c r="F57" s="237">
        <v>0</v>
      </c>
      <c r="G57" s="237">
        <v>76</v>
      </c>
      <c r="H57" s="237">
        <v>17</v>
      </c>
      <c r="I57" s="237">
        <v>119</v>
      </c>
      <c r="J57" s="29">
        <v>212</v>
      </c>
      <c r="K57" s="237">
        <v>1457</v>
      </c>
      <c r="L57" s="237">
        <v>398</v>
      </c>
      <c r="M57" s="238">
        <v>1.4470140579319699</v>
      </c>
      <c r="N57" s="238">
        <v>0.32367419716899298</v>
      </c>
      <c r="O57" s="238">
        <v>2.2657193801829498</v>
      </c>
      <c r="P57" s="31">
        <v>4.0364076352839202</v>
      </c>
      <c r="Q57" s="236">
        <v>27.7407826632484</v>
      </c>
      <c r="R57" s="236">
        <v>7.5777841454858397</v>
      </c>
      <c r="S57" s="330">
        <v>19.171052631578949</v>
      </c>
    </row>
    <row r="58" spans="2:19" ht="15" thickBot="1" x14ac:dyDescent="0.4">
      <c r="B58" s="688" t="s">
        <v>21</v>
      </c>
      <c r="C58" s="689"/>
      <c r="D58" s="690"/>
      <c r="E58" s="241">
        <v>12699.03465725</v>
      </c>
      <c r="F58" s="242">
        <v>0</v>
      </c>
      <c r="G58" s="242">
        <v>109</v>
      </c>
      <c r="H58" s="242">
        <v>33</v>
      </c>
      <c r="I58" s="242">
        <v>179</v>
      </c>
      <c r="J58" s="33">
        <v>321</v>
      </c>
      <c r="K58" s="241">
        <v>2049</v>
      </c>
      <c r="L58" s="242">
        <v>958</v>
      </c>
      <c r="M58" s="243">
        <v>0.85833295948815203</v>
      </c>
      <c r="N58" s="243">
        <v>0.25986227213861501</v>
      </c>
      <c r="O58" s="243">
        <v>1.4095559609943</v>
      </c>
      <c r="P58" s="35">
        <v>2.5277511926210701</v>
      </c>
      <c r="Q58" s="241">
        <v>16.135084715515799</v>
      </c>
      <c r="R58" s="241">
        <v>7.54388050632706</v>
      </c>
      <c r="S58" s="307">
        <v>18.798165137614678</v>
      </c>
    </row>
  </sheetData>
  <mergeCells count="20">
    <mergeCell ref="B2:C2"/>
    <mergeCell ref="B3:C10"/>
    <mergeCell ref="B11:D11"/>
    <mergeCell ref="B12:D12"/>
    <mergeCell ref="B13:D13"/>
    <mergeCell ref="B15:C15"/>
    <mergeCell ref="B16:C23"/>
    <mergeCell ref="B24:D24"/>
    <mergeCell ref="B25:D25"/>
    <mergeCell ref="B26:D26"/>
    <mergeCell ref="B44:C44"/>
    <mergeCell ref="B45:C55"/>
    <mergeCell ref="B56:D56"/>
    <mergeCell ref="B57:D57"/>
    <mergeCell ref="B58:D58"/>
    <mergeCell ref="B40:D40"/>
    <mergeCell ref="B41:D41"/>
    <mergeCell ref="B42:D42"/>
    <mergeCell ref="B28:C28"/>
    <mergeCell ref="B29:C3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53735"/>
  </sheetPr>
  <dimension ref="A1:AA154"/>
  <sheetViews>
    <sheetView workbookViewId="0">
      <selection activeCell="Y22" sqref="Y22"/>
    </sheetView>
  </sheetViews>
  <sheetFormatPr defaultRowHeight="14.5" x14ac:dyDescent="0.35"/>
  <cols>
    <col min="3" max="3" width="26.26953125" customWidth="1"/>
    <col min="8" max="8" width="4.81640625" customWidth="1"/>
    <col min="9" max="9" width="2.26953125" customWidth="1"/>
    <col min="11" max="11" width="26.26953125" customWidth="1"/>
    <col min="16" max="16" width="4" customWidth="1"/>
    <col min="17" max="17" width="2.7265625" customWidth="1"/>
    <col min="19" max="19" width="26" customWidth="1"/>
    <col min="24" max="24" width="12.7265625" customWidth="1"/>
  </cols>
  <sheetData>
    <row r="1" spans="1:26" ht="15" thickBot="1" x14ac:dyDescent="0.4">
      <c r="A1" s="78"/>
      <c r="B1" s="78"/>
      <c r="C1" s="78"/>
      <c r="D1" s="78"/>
      <c r="E1" s="78"/>
      <c r="F1" s="78"/>
      <c r="G1" s="78"/>
      <c r="H1" s="78"/>
      <c r="I1" s="80"/>
      <c r="J1" s="80"/>
      <c r="K1" s="74"/>
      <c r="L1" s="74"/>
      <c r="M1" s="74"/>
      <c r="N1" s="74"/>
      <c r="O1" s="74"/>
      <c r="P1" s="74"/>
      <c r="Q1" s="78"/>
      <c r="R1" s="78"/>
      <c r="S1" s="110"/>
      <c r="T1" s="78"/>
      <c r="U1" s="78"/>
      <c r="V1" s="78"/>
      <c r="W1" s="78"/>
      <c r="X1" s="78"/>
      <c r="Y1" s="144"/>
      <c r="Z1" s="144"/>
    </row>
    <row r="2" spans="1:26" ht="15" thickBot="1" x14ac:dyDescent="0.4">
      <c r="A2" s="78"/>
      <c r="B2" s="691" t="s">
        <v>175</v>
      </c>
      <c r="C2" s="692"/>
      <c r="D2" s="692"/>
      <c r="E2" s="693"/>
      <c r="F2" s="693"/>
      <c r="G2" s="694"/>
      <c r="H2" s="78"/>
      <c r="I2" s="80"/>
      <c r="J2" s="633" t="s">
        <v>176</v>
      </c>
      <c r="K2" s="634"/>
      <c r="L2" s="634"/>
      <c r="M2" s="634"/>
      <c r="N2" s="634"/>
      <c r="O2" s="635"/>
      <c r="P2" s="74"/>
      <c r="Q2" s="78"/>
      <c r="R2" s="633" t="s">
        <v>177</v>
      </c>
      <c r="S2" s="634"/>
      <c r="T2" s="634"/>
      <c r="U2" s="634"/>
      <c r="V2" s="634"/>
      <c r="W2" s="635"/>
      <c r="X2" s="78"/>
      <c r="Y2" s="144"/>
      <c r="Z2" s="144"/>
    </row>
    <row r="3" spans="1:26" ht="21" customHeight="1" x14ac:dyDescent="0.35">
      <c r="A3" s="78"/>
      <c r="B3" s="636" t="s">
        <v>181</v>
      </c>
      <c r="C3" s="643"/>
      <c r="D3" s="640"/>
      <c r="E3" s="641"/>
      <c r="F3" s="641"/>
      <c r="G3" s="642"/>
      <c r="H3" s="78"/>
      <c r="I3" s="74"/>
      <c r="J3" s="636" t="s">
        <v>114</v>
      </c>
      <c r="K3" s="643"/>
      <c r="L3" s="640"/>
      <c r="M3" s="641"/>
      <c r="N3" s="641"/>
      <c r="O3" s="642"/>
      <c r="P3" s="74"/>
      <c r="Q3" s="78"/>
      <c r="R3" s="636" t="s">
        <v>115</v>
      </c>
      <c r="S3" s="637"/>
      <c r="T3" s="640"/>
      <c r="U3" s="641"/>
      <c r="V3" s="641"/>
      <c r="W3" s="642"/>
      <c r="X3" s="78"/>
      <c r="Y3" s="144"/>
      <c r="Z3" s="144"/>
    </row>
    <row r="4" spans="1:26" ht="15" thickBot="1" x14ac:dyDescent="0.4">
      <c r="A4" s="78"/>
      <c r="B4" s="638"/>
      <c r="C4" s="695"/>
      <c r="D4" s="175">
        <v>2016</v>
      </c>
      <c r="E4" s="393">
        <v>2017</v>
      </c>
      <c r="F4" s="393">
        <v>2018</v>
      </c>
      <c r="G4" s="275">
        <v>2019</v>
      </c>
      <c r="H4" s="78"/>
      <c r="I4" s="74"/>
      <c r="J4" s="638"/>
      <c r="K4" s="695"/>
      <c r="L4" s="158">
        <v>2016</v>
      </c>
      <c r="M4" s="459">
        <v>2017</v>
      </c>
      <c r="N4" s="459">
        <v>2018</v>
      </c>
      <c r="O4" s="159">
        <v>2019</v>
      </c>
      <c r="P4" s="74"/>
      <c r="Q4" s="78"/>
      <c r="R4" s="638"/>
      <c r="S4" s="639"/>
      <c r="T4" s="160">
        <v>2016</v>
      </c>
      <c r="U4" s="332">
        <v>2017</v>
      </c>
      <c r="V4" s="152">
        <v>2018</v>
      </c>
      <c r="W4" s="152">
        <v>2019</v>
      </c>
      <c r="X4" s="78"/>
      <c r="Y4" s="144"/>
      <c r="Z4" s="144"/>
    </row>
    <row r="5" spans="1:26" x14ac:dyDescent="0.35">
      <c r="A5" s="78"/>
      <c r="B5" s="696" t="s">
        <v>98</v>
      </c>
      <c r="C5" s="392" t="s">
        <v>39</v>
      </c>
      <c r="D5" s="15">
        <f>VLOOKUP($C5,'Distribution (medium) tables'!$D$45:$S$55,13,FALSE)</f>
        <v>7.6335877862595423</v>
      </c>
      <c r="E5" s="435">
        <f>VLOOKUP($C5,'Distribution (medium) tables'!$D$29:$S$39,13,FALSE)</f>
        <v>9.7744360902255636</v>
      </c>
      <c r="F5" s="435">
        <f>VLOOKUP($C5,'Distribution (medium) tables'!$D$16:$S$23,13,FALSE)</f>
        <v>6.8181818181818183</v>
      </c>
      <c r="G5" s="150">
        <f>VLOOKUP($C5,'Distribution (medium) tables'!$D$3:$S$10,13,FALSE)</f>
        <v>6.8702290076335881</v>
      </c>
      <c r="H5" s="78"/>
      <c r="I5" s="74"/>
      <c r="J5" s="697" t="s">
        <v>98</v>
      </c>
      <c r="K5" s="392" t="s">
        <v>39</v>
      </c>
      <c r="L5" s="72">
        <f>VLOOKUP($K5,'Distribution (medium) tables'!$D$45:$S$55,10,FALSE)</f>
        <v>0.76335877862595425</v>
      </c>
      <c r="M5" s="460">
        <f>VLOOKUP($K5,'Distribution (medium) tables'!$D$29:$S$39,10,FALSE)</f>
        <v>1.5037593984962405</v>
      </c>
      <c r="N5" s="460">
        <f>VLOOKUP($K5,'Distribution (medium) tables'!$D$16:$S$23,10,FALSE)</f>
        <v>2.2727272727272729</v>
      </c>
      <c r="O5" s="157">
        <f>VLOOKUP($K5,'Distribution (medium) tables'!$D$3:$S$10,10,FALSE)</f>
        <v>1.5267175572519085</v>
      </c>
      <c r="P5" s="74"/>
      <c r="Q5" s="78"/>
      <c r="R5" s="649" t="s">
        <v>98</v>
      </c>
      <c r="S5" s="392" t="s">
        <v>39</v>
      </c>
      <c r="T5" s="38">
        <f>VLOOKUP($S5,'Distribution (medium) tables'!$D$45:$S$55,14,FALSE)</f>
        <v>21.374045801526716</v>
      </c>
      <c r="U5" s="462">
        <f>VLOOKUP($S5,'Distribution (medium) tables'!$D$29:$S$39,14,FALSE)</f>
        <v>48.872180451127818</v>
      </c>
      <c r="V5" s="125">
        <f>VLOOKUP($S5,'Distribution (medium) tables'!$D$16:$S$23,14,FALSE)</f>
        <v>20.454545454545457</v>
      </c>
      <c r="W5" s="125">
        <f>VLOOKUP($S5,'Distribution (medium) tables'!$D$3:$S$10,14,FALSE)</f>
        <v>3.8167938931297711</v>
      </c>
      <c r="X5" s="78"/>
      <c r="Y5" s="144"/>
      <c r="Z5" s="144"/>
    </row>
    <row r="6" spans="1:26" x14ac:dyDescent="0.35">
      <c r="A6" s="78"/>
      <c r="B6" s="650"/>
      <c r="C6" s="333" t="s">
        <v>41</v>
      </c>
      <c r="D6" s="20">
        <f>VLOOKUP($C6,'Distribution (medium) tables'!$D$45:$S$55,13,FALSE)</f>
        <v>16.149068322981368</v>
      </c>
      <c r="E6" s="436">
        <f>VLOOKUP($C6,'Distribution (medium) tables'!$D$29:$S$39,13,FALSE)</f>
        <v>5.2238805970149258</v>
      </c>
      <c r="F6" s="436">
        <f>VLOOKUP($C6,'Distribution (medium) tables'!$D$16:$S$23,13,FALSE)</f>
        <v>11.515151515151516</v>
      </c>
      <c r="G6" s="43">
        <f>VLOOKUP($C6,'Distribution (medium) tables'!$D$3:$S$10,13,FALSE)</f>
        <v>9.7701149425287355</v>
      </c>
      <c r="H6" s="78"/>
      <c r="I6" s="74"/>
      <c r="J6" s="698"/>
      <c r="K6" s="333" t="s">
        <v>41</v>
      </c>
      <c r="L6" s="72">
        <f>VLOOKUP($K6,'Distribution (medium) tables'!$D$45:$S$55,10,FALSE)</f>
        <v>6.8322981366459627</v>
      </c>
      <c r="M6" s="460">
        <f>VLOOKUP($K6,'Distribution (medium) tables'!$D$29:$S$39,10,FALSE)</f>
        <v>5.2238805970149258</v>
      </c>
      <c r="N6" s="460">
        <f>VLOOKUP($K6,'Distribution (medium) tables'!$D$16:$S$23,10,FALSE)</f>
        <v>2.4242424242424243</v>
      </c>
      <c r="O6" s="157">
        <f>VLOOKUP($K6,'Distribution (medium) tables'!$D$3:$S$10,10,FALSE)</f>
        <v>5.1724137931034484</v>
      </c>
      <c r="P6" s="74"/>
      <c r="Q6" s="78"/>
      <c r="R6" s="650"/>
      <c r="S6" s="333" t="s">
        <v>41</v>
      </c>
      <c r="T6" s="38">
        <f>VLOOKUP($S6,'Distribution (medium) tables'!$D$45:$S$55,14,FALSE)</f>
        <v>78.881987577639762</v>
      </c>
      <c r="U6" s="462">
        <f>VLOOKUP($S6,'Distribution (medium) tables'!$D$29:$S$39,14,FALSE)</f>
        <v>134.32835820895522</v>
      </c>
      <c r="V6" s="125">
        <f>VLOOKUP($S6,'Distribution (medium) tables'!$D$16:$S$23,14,FALSE)</f>
        <v>63.636363636363633</v>
      </c>
      <c r="W6" s="125">
        <f>VLOOKUP($S6,'Distribution (medium) tables'!$D$3:$S$10,14,FALSE)</f>
        <v>25.287356321839084</v>
      </c>
      <c r="X6" s="78"/>
      <c r="Y6" s="144"/>
      <c r="Z6" s="144"/>
    </row>
    <row r="7" spans="1:26" x14ac:dyDescent="0.35">
      <c r="A7" s="78"/>
      <c r="B7" s="650"/>
      <c r="C7" s="333" t="s">
        <v>42</v>
      </c>
      <c r="D7" s="195">
        <f>VLOOKUP($C7,'Distribution (medium) tables'!$D$45:$S$55,13,FALSE)</f>
        <v>8.9285714285714288</v>
      </c>
      <c r="E7" s="449">
        <f>VLOOKUP($C7,'Distribution (medium) tables'!$D$29:$S$39,13,FALSE)</f>
        <v>5.0420168067226889</v>
      </c>
      <c r="F7" s="449">
        <f>VLOOKUP($C7,'Distribution (medium) tables'!$D$16:$S$23,13,FALSE)</f>
        <v>4.7244094488188972</v>
      </c>
      <c r="G7" s="43">
        <f>VLOOKUP($C7,'Distribution (medium) tables'!$D$3:$S$10,13,FALSE)</f>
        <v>7.2</v>
      </c>
      <c r="H7" s="78"/>
      <c r="I7" s="74"/>
      <c r="J7" s="698"/>
      <c r="K7" s="333" t="s">
        <v>42</v>
      </c>
      <c r="L7" s="72">
        <f>VLOOKUP($K7,'Distribution (medium) tables'!$D$45:$S$55,10,FALSE)</f>
        <v>7.1428571428571432</v>
      </c>
      <c r="M7" s="460">
        <f>VLOOKUP($K7,'Distribution (medium) tables'!$D$29:$S$39,10,FALSE)</f>
        <v>4.2016806722689077</v>
      </c>
      <c r="N7" s="460">
        <f>VLOOKUP($K7,'Distribution (medium) tables'!$D$16:$S$23,10,FALSE)</f>
        <v>4.7244094488188972</v>
      </c>
      <c r="O7" s="157">
        <f>VLOOKUP($K7,'Distribution (medium) tables'!$D$3:$S$10,10,FALSE)</f>
        <v>5.6</v>
      </c>
      <c r="P7" s="74"/>
      <c r="Q7" s="78"/>
      <c r="R7" s="650"/>
      <c r="S7" s="333" t="s">
        <v>42</v>
      </c>
      <c r="T7" s="38">
        <f>VLOOKUP($S7,'Distribution (medium) tables'!$D$45:$S$55,14,FALSE)</f>
        <v>20.535714285714285</v>
      </c>
      <c r="U7" s="462">
        <f>VLOOKUP($S7,'Distribution (medium) tables'!$D$29:$S$39,14,FALSE)</f>
        <v>23.52941176470588</v>
      </c>
      <c r="V7" s="125">
        <f>VLOOKUP($S7,'Distribution (medium) tables'!$D$16:$S$23,14,FALSE)</f>
        <v>327.55905511811022</v>
      </c>
      <c r="W7" s="125">
        <f>VLOOKUP($S7,'Distribution (medium) tables'!$D$3:$S$10,14,FALSE)</f>
        <v>140</v>
      </c>
      <c r="X7" s="78"/>
      <c r="Y7" s="144"/>
      <c r="Z7" s="144"/>
    </row>
    <row r="8" spans="1:26" x14ac:dyDescent="0.35">
      <c r="A8" s="78"/>
      <c r="B8" s="650"/>
      <c r="C8" s="333" t="s">
        <v>55</v>
      </c>
      <c r="D8" s="195">
        <f>VLOOKUP('Distribution (medium) graphs'!$C8,'Distribution (medium) tables'!$D$45:$S$55,13,FALSE)</f>
        <v>3.2181762595137338</v>
      </c>
      <c r="E8" s="436">
        <f>VLOOKUP('Distribution (medium) graphs'!$C8,'Distribution (small) tables'!$D$32:$S$39,13,FALSE)</f>
        <v>0</v>
      </c>
      <c r="F8" s="436">
        <f>VLOOKUP('Distribution (medium) graphs'!$C8,'Distribution (medium) tables'!$D$16:$S$23,13,FALSE)</f>
        <v>3.8759689922480618</v>
      </c>
      <c r="G8" s="43" t="s">
        <v>96</v>
      </c>
      <c r="H8" s="78"/>
      <c r="I8" s="74"/>
      <c r="J8" s="698"/>
      <c r="K8" s="333" t="s">
        <v>55</v>
      </c>
      <c r="L8" s="72">
        <f>VLOOKUP('Distribution (medium) graphs'!$K8,'Distribution (medium) tables'!$D$45:$S$55,10,FALSE)</f>
        <v>0</v>
      </c>
      <c r="M8" s="436">
        <f>VLOOKUP('Distribution (medium) graphs'!$K8,'Distribution (small) tables'!$D$32:$S$39,10,FALSE)</f>
        <v>0</v>
      </c>
      <c r="N8" s="436">
        <f>VLOOKUP('Distribution (medium) graphs'!$K8,'Distribution (medium) tables'!$D$16:$S$23,10,FALSE)</f>
        <v>2.3255813953488373</v>
      </c>
      <c r="O8" s="157" t="s">
        <v>96</v>
      </c>
      <c r="P8" s="74"/>
      <c r="Q8" s="78"/>
      <c r="R8" s="650"/>
      <c r="S8" s="333" t="s">
        <v>55</v>
      </c>
      <c r="T8" s="38">
        <f>VLOOKUP($S8,'Distribution (medium) tables'!$D$45:$S$55,14,FALSE)</f>
        <v>0</v>
      </c>
      <c r="U8" s="75">
        <f>VLOOKUP($S8,'Distribution (small) tables'!$D$32:$S$39,14,FALSE)</f>
        <v>0</v>
      </c>
      <c r="V8" s="125">
        <f>VLOOKUP($S8,'Distribution (medium) tables'!$D$16:$S$23,14,FALSE)</f>
        <v>13.953488372093023</v>
      </c>
      <c r="W8" s="125" t="s">
        <v>96</v>
      </c>
      <c r="X8" s="78"/>
      <c r="Y8" s="144"/>
      <c r="Z8" s="144"/>
    </row>
    <row r="9" spans="1:26" x14ac:dyDescent="0.35">
      <c r="A9" s="78"/>
      <c r="B9" s="650"/>
      <c r="C9" s="333" t="s">
        <v>43</v>
      </c>
      <c r="D9" s="195" t="s">
        <v>96</v>
      </c>
      <c r="E9" s="436" t="s">
        <v>96</v>
      </c>
      <c r="F9" s="436" t="s">
        <v>96</v>
      </c>
      <c r="G9" s="43">
        <f>VLOOKUP($C9,'Distribution (medium) tables'!$D$3:$S$10,13,FALSE)</f>
        <v>3.5398230088495577</v>
      </c>
      <c r="H9" s="78"/>
      <c r="I9" s="74"/>
      <c r="J9" s="698"/>
      <c r="K9" s="333" t="s">
        <v>43</v>
      </c>
      <c r="L9" s="72" t="s">
        <v>96</v>
      </c>
      <c r="M9" s="429" t="s">
        <v>96</v>
      </c>
      <c r="N9" s="429" t="s">
        <v>96</v>
      </c>
      <c r="O9" s="157">
        <f>VLOOKUP($K9,'Distribution (medium) tables'!$D$3:$S$10,10,FALSE)</f>
        <v>0.44247787610619471</v>
      </c>
      <c r="P9" s="74"/>
      <c r="Q9" s="78"/>
      <c r="R9" s="650"/>
      <c r="S9" s="333" t="s">
        <v>43</v>
      </c>
      <c r="T9" s="38" t="s">
        <v>96</v>
      </c>
      <c r="U9" s="462" t="s">
        <v>96</v>
      </c>
      <c r="V9" s="125" t="s">
        <v>96</v>
      </c>
      <c r="W9" s="125">
        <f>VLOOKUP($S9,'Distribution (medium) tables'!$D$3:$S$10,14,FALSE)</f>
        <v>1.3274336283185841</v>
      </c>
      <c r="X9" s="78"/>
      <c r="Y9" s="144"/>
      <c r="Z9" s="144"/>
    </row>
    <row r="10" spans="1:26" x14ac:dyDescent="0.35">
      <c r="A10" s="78"/>
      <c r="B10" s="650"/>
      <c r="C10" s="333" t="s">
        <v>44</v>
      </c>
      <c r="D10" s="195">
        <f>VLOOKUP($C10,'Distribution (medium) tables'!$D$45:$S$55,13,FALSE)</f>
        <v>1.0845928167417747</v>
      </c>
      <c r="E10" s="449">
        <f>VLOOKUP($C10,'Distribution (medium) tables'!$D$29:$S$39,13,FALSE)</f>
        <v>6.25</v>
      </c>
      <c r="F10" s="449">
        <f>VLOOKUP($C10,'Distribution (medium) tables'!$D$16:$S$23,13,FALSE)</f>
        <v>4.6979865771812079</v>
      </c>
      <c r="G10" s="43">
        <f>VLOOKUP($C10,'Distribution (medium) tables'!$D$3:$S$10,13,FALSE)</f>
        <v>1.9607843137254901</v>
      </c>
      <c r="H10" s="78"/>
      <c r="I10" s="74"/>
      <c r="J10" s="698"/>
      <c r="K10" s="333" t="s">
        <v>44</v>
      </c>
      <c r="L10" s="72">
        <f>VLOOKUP($K10,'Distribution (medium) tables'!$D$45:$S$55,10,FALSE)</f>
        <v>1.0845928167417747</v>
      </c>
      <c r="M10" s="460">
        <f>VLOOKUP($K10,'Distribution (medium) tables'!$D$29:$S$39,10,FALSE)</f>
        <v>4.375</v>
      </c>
      <c r="N10" s="460">
        <f>VLOOKUP($K10,'Distribution (medium) tables'!$D$16:$S$23,10,FALSE)</f>
        <v>2.6845637583892619</v>
      </c>
      <c r="O10" s="157">
        <f>VLOOKUP($K10,'Distribution (medium) tables'!$D$3:$S$10,10,FALSE)</f>
        <v>0.65359477124183007</v>
      </c>
      <c r="P10" s="74"/>
      <c r="Q10" s="78"/>
      <c r="R10" s="650"/>
      <c r="S10" s="333" t="s">
        <v>44</v>
      </c>
      <c r="T10" s="38">
        <f>VLOOKUP($S10,'Distribution (medium) tables'!$D$45:$S$55,14,FALSE)</f>
        <v>5.9652604920797607</v>
      </c>
      <c r="U10" s="462" t="str">
        <f>VLOOKUP($S10,'Distribution (medium) tables'!$D$29:$S$39,14,FALSE)</f>
        <v>N/A</v>
      </c>
      <c r="V10" s="125">
        <f>VLOOKUP($S10,'Distribution (medium) tables'!$D$16:$S$23,14,FALSE)</f>
        <v>0</v>
      </c>
      <c r="W10" s="125">
        <f>VLOOKUP($S10,'Distribution (medium) tables'!$D$3:$S$10,14,FALSE)</f>
        <v>47.058823529411761</v>
      </c>
      <c r="X10" s="78"/>
      <c r="Y10" s="144"/>
      <c r="Z10" s="144"/>
    </row>
    <row r="11" spans="1:26" x14ac:dyDescent="0.35">
      <c r="A11" s="78"/>
      <c r="B11" s="650"/>
      <c r="C11" s="333" t="s">
        <v>46</v>
      </c>
      <c r="D11" s="20">
        <f>VLOOKUP($C11,'Distribution (medium) tables'!$D$45:$S$55,13,FALSE)</f>
        <v>0.60606060606060608</v>
      </c>
      <c r="E11" s="436">
        <f>VLOOKUP($C11,'Distribution (medium) tables'!$D$29:$S$39,13,FALSE)</f>
        <v>3.2679738562091503</v>
      </c>
      <c r="F11" s="436">
        <f>VLOOKUP($C11,'Distribution (medium) tables'!$D$16:$S$23,13,FALSE)</f>
        <v>4.0983606557377046</v>
      </c>
      <c r="G11" s="43">
        <f>VLOOKUP($C11,'Distribution (medium) tables'!$D$3:$S$10,13,FALSE)</f>
        <v>1.2121212121212122</v>
      </c>
      <c r="H11" s="78"/>
      <c r="I11" s="74"/>
      <c r="J11" s="698"/>
      <c r="K11" s="333" t="s">
        <v>46</v>
      </c>
      <c r="L11" s="72">
        <f>VLOOKUP($K11,'Distribution (medium) tables'!$D$45:$S$55,10,FALSE)</f>
        <v>0.60606060606060608</v>
      </c>
      <c r="M11" s="460">
        <f>VLOOKUP($K11,'Distribution (medium) tables'!$D$29:$S$39,10,FALSE)</f>
        <v>1.9607843137254901</v>
      </c>
      <c r="N11" s="460">
        <f>VLOOKUP($K11,'Distribution (medium) tables'!$D$16:$S$23,10,FALSE)</f>
        <v>0.81967213114754101</v>
      </c>
      <c r="O11" s="157">
        <f>VLOOKUP($K11,'Distribution (medium) tables'!$D$3:$S$10,10,FALSE)</f>
        <v>0</v>
      </c>
      <c r="P11" s="74"/>
      <c r="Q11" s="78"/>
      <c r="R11" s="650"/>
      <c r="S11" s="333" t="s">
        <v>46</v>
      </c>
      <c r="T11" s="38">
        <f>VLOOKUP($S11,'Distribution (medium) tables'!$D$45:$S$55,14,FALSE)</f>
        <v>35.151515151515149</v>
      </c>
      <c r="U11" s="462">
        <f>VLOOKUP($S11,'Distribution (medium) tables'!$D$29:$S$39,14,FALSE)</f>
        <v>36.601307189542482</v>
      </c>
      <c r="V11" s="125">
        <f>VLOOKUP($S11,'Distribution (medium) tables'!$D$16:$S$23,14,FALSE)</f>
        <v>2.459016393442623</v>
      </c>
      <c r="W11" s="125">
        <f>VLOOKUP($S11,'Distribution (medium) tables'!$D$3:$S$10,14,FALSE)</f>
        <v>0</v>
      </c>
      <c r="X11" s="78"/>
      <c r="Y11" s="144"/>
      <c r="Z11" s="144"/>
    </row>
    <row r="12" spans="1:26" x14ac:dyDescent="0.35">
      <c r="A12" s="78"/>
      <c r="B12" s="650"/>
      <c r="C12" s="333" t="s">
        <v>47</v>
      </c>
      <c r="D12" s="20">
        <f>VLOOKUP($C12,'Distribution (medium) tables'!$D$45:$S$55,13,FALSE)</f>
        <v>0.7407407407407407</v>
      </c>
      <c r="E12" s="436">
        <f>VLOOKUP($C12,'Distribution (medium) tables'!$D$29:$S$39,13,FALSE)</f>
        <v>0</v>
      </c>
      <c r="F12" s="436">
        <f>VLOOKUP($C12,'Distribution (medium) tables'!$D$16:$S$23,13,FALSE)</f>
        <v>0</v>
      </c>
      <c r="G12" s="43">
        <f>VLOOKUP($C12,'Distribution (medium) tables'!$D$3:$S$10,13,FALSE)</f>
        <v>0</v>
      </c>
      <c r="H12" s="78"/>
      <c r="I12" s="74"/>
      <c r="J12" s="698"/>
      <c r="K12" s="333" t="s">
        <v>47</v>
      </c>
      <c r="L12" s="72">
        <f>VLOOKUP($K12,'Distribution (medium) tables'!$D$45:$S$55,10,FALSE)</f>
        <v>0.7407407407407407</v>
      </c>
      <c r="M12" s="460">
        <f>VLOOKUP($K12,'Distribution (medium) tables'!$D$29:$S$39,10,FALSE)</f>
        <v>0</v>
      </c>
      <c r="N12" s="460">
        <f>VLOOKUP($K12,'Distribution (medium) tables'!$D$16:$S$23,10,FALSE)</f>
        <v>0</v>
      </c>
      <c r="O12" s="157">
        <f>VLOOKUP($K12,'Distribution (medium) tables'!$D$3:$S$10,10,FALSE)</f>
        <v>0</v>
      </c>
      <c r="P12" s="74"/>
      <c r="Q12" s="78"/>
      <c r="R12" s="650"/>
      <c r="S12" s="333" t="s">
        <v>47</v>
      </c>
      <c r="T12" s="38">
        <f>VLOOKUP($S12,'Distribution (medium) tables'!$D$45:$S$55,14,FALSE)</f>
        <v>18.518518518518519</v>
      </c>
      <c r="U12" s="462">
        <f>VLOOKUP($S12,'Distribution (medium) tables'!$D$29:$S$39,14,FALSE)</f>
        <v>0</v>
      </c>
      <c r="V12" s="125">
        <f>VLOOKUP($S12,'Distribution (medium) tables'!$D$16:$S$23,14,FALSE)</f>
        <v>0</v>
      </c>
      <c r="W12" s="125">
        <f>VLOOKUP($S12,'Distribution (medium) tables'!$D$3:$S$10,14,FALSE)</f>
        <v>0</v>
      </c>
      <c r="X12" s="78"/>
      <c r="Y12" s="144"/>
      <c r="Z12" s="144"/>
    </row>
    <row r="13" spans="1:26" ht="15" thickBot="1" x14ac:dyDescent="0.4">
      <c r="A13" s="78"/>
      <c r="B13" s="650"/>
      <c r="C13" s="333" t="s">
        <v>49</v>
      </c>
      <c r="D13" s="20">
        <f>VLOOKUP($C13,'Distribution (medium) tables'!$D$45:$S$55,13,FALSE)</f>
        <v>4.3165467625899279</v>
      </c>
      <c r="E13" s="436">
        <f>VLOOKUP($C13,'Distribution (medium) tables'!$D$29:$S$39,13,FALSE)</f>
        <v>1.4598540145985401</v>
      </c>
      <c r="F13" s="436">
        <f>VLOOKUP($C13,'Distribution (medium) tables'!$D$16:$S$23,13,FALSE)</f>
        <v>1.1627906976744187</v>
      </c>
      <c r="G13" s="43">
        <f>VLOOKUP($C13,'Distribution (medium) tables'!$D$3:$S$10,13,FALSE)</f>
        <v>3.4482758620689653</v>
      </c>
      <c r="H13" s="78"/>
      <c r="I13" s="74"/>
      <c r="J13" s="698"/>
      <c r="K13" s="333" t="s">
        <v>49</v>
      </c>
      <c r="L13" s="72">
        <f>VLOOKUP($K13,'Distribution (medium) tables'!$D$45:$S$55,10,FALSE)</f>
        <v>3.5971223021582732</v>
      </c>
      <c r="M13" s="460">
        <f>VLOOKUP($K13,'Distribution (medium) tables'!$D$29:$S$39,10,FALSE)</f>
        <v>0.72992700729927007</v>
      </c>
      <c r="N13" s="460">
        <f>VLOOKUP($K13,'Distribution (medium) tables'!$D$16:$S$23,10,FALSE)</f>
        <v>0.58139534883720934</v>
      </c>
      <c r="O13" s="157">
        <f>VLOOKUP($K13,'Distribution (medium) tables'!$D$16:$S$23,10,FALSE)</f>
        <v>0.58139534883720934</v>
      </c>
      <c r="P13" s="74"/>
      <c r="Q13" s="78"/>
      <c r="R13" s="650"/>
      <c r="S13" s="333" t="s">
        <v>49</v>
      </c>
      <c r="T13" s="38">
        <f>VLOOKUP($S13,'Distribution (medium) tables'!$D$45:$S$55,14,FALSE)</f>
        <v>123.74100719424462</v>
      </c>
      <c r="U13" s="462">
        <f>VLOOKUP($S13,'Distribution (medium) tables'!$D$29:$S$39,14,FALSE)</f>
        <v>30.656934306569344</v>
      </c>
      <c r="V13" s="125">
        <f>VLOOKUP($S13,'Distribution (medium) tables'!$D$16:$S$23,14,FALSE)</f>
        <v>0.58139534883720934</v>
      </c>
      <c r="W13" s="125">
        <f>VLOOKUP($S13,'Distribution (medium) tables'!$D$3:$S$10,14,FALSE)</f>
        <v>21.264367816091951</v>
      </c>
      <c r="X13" s="78"/>
      <c r="Y13" s="144"/>
      <c r="Z13" s="144"/>
    </row>
    <row r="14" spans="1:26" x14ac:dyDescent="0.35">
      <c r="A14" s="78"/>
      <c r="B14" s="658" t="s">
        <v>105</v>
      </c>
      <c r="C14" s="659"/>
      <c r="D14" s="340">
        <f>'Distribution (medium) tables'!P56</f>
        <v>5.6926170429609</v>
      </c>
      <c r="E14" s="341">
        <f>'Distribution (medium) tables'!$P40</f>
        <v>4.4647967945048599</v>
      </c>
      <c r="F14" s="341">
        <f>'Distribution (medium) tables'!$P24</f>
        <v>4.6654929577464799</v>
      </c>
      <c r="G14" s="380">
        <f>'Distribution (medium) tables'!$P11</f>
        <v>3.9272727272727272</v>
      </c>
      <c r="H14" s="78"/>
      <c r="I14" s="74"/>
      <c r="J14" s="658" t="s">
        <v>105</v>
      </c>
      <c r="K14" s="659"/>
      <c r="L14" s="265">
        <f>'Distribution (medium) tables'!M56</f>
        <v>2.2648046299951998</v>
      </c>
      <c r="M14" s="430">
        <f>'Distribution (medium) tables'!$M40</f>
        <v>2.4613623354321699</v>
      </c>
      <c r="N14" s="430">
        <f>'Distribution (medium) tables'!$M24</f>
        <v>1.9366197183098599</v>
      </c>
      <c r="O14" s="266">
        <f>'Distribution (medium) tables'!$M11</f>
        <v>1.6727272727272726</v>
      </c>
      <c r="P14" s="74"/>
      <c r="Q14" s="78"/>
      <c r="R14" s="658" t="s">
        <v>105</v>
      </c>
      <c r="S14" s="659"/>
      <c r="T14" s="271">
        <f>'Distribution (medium) tables'!Q56</f>
        <v>32.625428859119999</v>
      </c>
      <c r="U14" s="463">
        <f>'Distribution (medium) tables'!$Q40</f>
        <v>30.223239839725199</v>
      </c>
      <c r="V14" s="272">
        <f>'Distribution (medium) tables'!$Q24</f>
        <v>50.176056338028197</v>
      </c>
      <c r="W14" s="272">
        <f>'Distribution (medium) tables'!$Q11</f>
        <v>24.436363636363637</v>
      </c>
      <c r="X14" s="78"/>
      <c r="Y14" s="144"/>
      <c r="Z14" s="144"/>
    </row>
    <row r="15" spans="1:26" x14ac:dyDescent="0.35">
      <c r="A15" s="78"/>
      <c r="B15" s="661" t="s">
        <v>69</v>
      </c>
      <c r="C15" s="662"/>
      <c r="D15" s="337">
        <f>'Distribution (medium) tables'!P57</f>
        <v>4.0364076352839202</v>
      </c>
      <c r="E15" s="450">
        <f>'Distribution (medium) tables'!$P41</f>
        <v>3.4836377887609098</v>
      </c>
      <c r="F15" s="341">
        <f>'Distribution (medium) tables'!$P25</f>
        <v>4.4190756766709596</v>
      </c>
      <c r="G15" s="381">
        <f>'Distribution (medium) tables'!$P12</f>
        <v>3.3581920220248995</v>
      </c>
      <c r="H15" s="78"/>
      <c r="I15" s="74"/>
      <c r="J15" s="663" t="s">
        <v>69</v>
      </c>
      <c r="K15" s="664"/>
      <c r="L15" s="337">
        <f>'Distribution (medium) tables'!M57</f>
        <v>1.4470140579319699</v>
      </c>
      <c r="M15" s="450">
        <f>'Distribution (medium) tables'!$M41</f>
        <v>1.70395326624175</v>
      </c>
      <c r="N15" s="450">
        <f>'Distribution (medium) tables'!$M25</f>
        <v>1.63084935686666</v>
      </c>
      <c r="O15" s="381">
        <f>'Distribution (medium) tables'!$M12</f>
        <v>1.3160482248475955</v>
      </c>
      <c r="P15" s="74"/>
      <c r="Q15" s="78"/>
      <c r="R15" s="661" t="s">
        <v>69</v>
      </c>
      <c r="S15" s="662"/>
      <c r="T15" s="378">
        <f>'Distribution (medium) tables'!Q57</f>
        <v>27.7407826632484</v>
      </c>
      <c r="U15" s="456">
        <f>'Distribution (medium) tables'!$Q41</f>
        <v>29.629854018537099</v>
      </c>
      <c r="V15" s="379">
        <f>'Distribution (medium) tables'!$Q25</f>
        <v>29.9076728831838</v>
      </c>
      <c r="W15" s="379">
        <f>'Distribution (medium) tables'!$Q12</f>
        <v>19.902582177379099</v>
      </c>
      <c r="X15" s="78"/>
      <c r="Y15" s="144"/>
      <c r="Z15" s="144"/>
    </row>
    <row r="16" spans="1:26" ht="15" thickBot="1" x14ac:dyDescent="0.4">
      <c r="A16" s="78"/>
      <c r="B16" s="665" t="s">
        <v>67</v>
      </c>
      <c r="C16" s="666"/>
      <c r="D16" s="267">
        <f>'Distribution (medium) tables'!P58</f>
        <v>2.5277511926210701</v>
      </c>
      <c r="E16" s="338">
        <f>'Distribution (medium) tables'!$P42</f>
        <v>2.24098182196387</v>
      </c>
      <c r="F16" s="338">
        <f>'Distribution (medium) tables'!$P26</f>
        <v>2.6935977326668001</v>
      </c>
      <c r="G16" s="268">
        <f>'Distribution (medium) tables'!$P13</f>
        <v>2.2341677725047422</v>
      </c>
      <c r="H16" s="78"/>
      <c r="I16" s="74"/>
      <c r="J16" s="667" t="s">
        <v>67</v>
      </c>
      <c r="K16" s="668"/>
      <c r="L16" s="267">
        <f>'Distribution (medium) tables'!M58</f>
        <v>0.85833295948815203</v>
      </c>
      <c r="M16" s="338">
        <f>'Distribution (medium) tables'!$M42</f>
        <v>0.94000915350833403</v>
      </c>
      <c r="N16" s="338">
        <f>'Distribution (medium) tables'!$M26</f>
        <v>1.0175813656741199</v>
      </c>
      <c r="O16" s="268">
        <f>'Distribution (medium) tables'!$M13</f>
        <v>0.93715091128554617</v>
      </c>
      <c r="P16" s="74"/>
      <c r="Q16" s="78"/>
      <c r="R16" s="665" t="s">
        <v>67</v>
      </c>
      <c r="S16" s="666"/>
      <c r="T16" s="273">
        <f>'Distribution (medium) tables'!Q58</f>
        <v>16.135084715515799</v>
      </c>
      <c r="U16" s="365">
        <f>'Distribution (medium) tables'!$Q42</f>
        <v>15.8147139986242</v>
      </c>
      <c r="V16" s="274">
        <f>'Distribution (medium) tables'!$Q26</f>
        <v>15.1926394338332</v>
      </c>
      <c r="W16" s="274">
        <f>'Distribution (medium) tables'!$Q13</f>
        <v>15.223079402922412</v>
      </c>
      <c r="X16" s="78"/>
      <c r="Y16" s="144"/>
      <c r="Z16" s="144"/>
    </row>
    <row r="17" spans="1:26" x14ac:dyDescent="0.35">
      <c r="A17" s="78"/>
      <c r="B17" s="78"/>
      <c r="C17" s="78"/>
      <c r="D17" s="78"/>
      <c r="E17" s="78"/>
      <c r="F17" s="78"/>
      <c r="G17" s="78"/>
      <c r="H17" s="78"/>
      <c r="I17" s="74"/>
      <c r="J17" s="74"/>
      <c r="K17" s="74"/>
      <c r="L17" s="74"/>
      <c r="M17" s="74"/>
      <c r="N17" s="74"/>
      <c r="O17" s="74"/>
      <c r="P17" s="74"/>
      <c r="Q17" s="78"/>
      <c r="R17" s="78"/>
      <c r="S17" s="78"/>
      <c r="T17" s="78"/>
      <c r="U17" s="78"/>
      <c r="V17" s="78"/>
      <c r="W17" s="78"/>
      <c r="X17" s="78"/>
      <c r="Y17" s="144"/>
      <c r="Z17" s="144"/>
    </row>
    <row r="18" spans="1:26" x14ac:dyDescent="0.35">
      <c r="A18" s="78"/>
      <c r="B18" s="583" t="s">
        <v>100</v>
      </c>
      <c r="C18" s="583"/>
      <c r="D18" s="583"/>
      <c r="E18" s="421"/>
      <c r="F18" s="481"/>
      <c r="G18" s="78">
        <v>4</v>
      </c>
      <c r="H18" s="78"/>
      <c r="I18" s="74"/>
      <c r="J18" s="74"/>
      <c r="K18" s="660" t="s">
        <v>100</v>
      </c>
      <c r="L18" s="660"/>
      <c r="M18" s="425"/>
      <c r="N18" s="483"/>
      <c r="O18" s="74">
        <v>1</v>
      </c>
      <c r="P18" s="74"/>
      <c r="Q18" s="78"/>
      <c r="R18" s="78"/>
      <c r="S18" s="583" t="s">
        <v>100</v>
      </c>
      <c r="T18" s="583"/>
      <c r="U18" s="421"/>
      <c r="V18" s="481"/>
      <c r="W18" s="78">
        <v>1</v>
      </c>
      <c r="X18" s="78"/>
      <c r="Y18" s="144"/>
      <c r="Z18" s="144"/>
    </row>
    <row r="19" spans="1:26" ht="4" customHeight="1" x14ac:dyDescent="0.35">
      <c r="A19" s="78"/>
      <c r="B19" s="78"/>
      <c r="C19" s="78"/>
      <c r="D19" s="78">
        <v>1</v>
      </c>
      <c r="E19" s="78">
        <v>2</v>
      </c>
      <c r="F19" s="78">
        <v>3</v>
      </c>
      <c r="G19" s="78">
        <v>4</v>
      </c>
      <c r="H19" s="78"/>
      <c r="I19" s="74"/>
      <c r="J19" s="74"/>
      <c r="K19" s="74"/>
      <c r="L19" s="78">
        <v>1</v>
      </c>
      <c r="M19" s="78">
        <v>2</v>
      </c>
      <c r="N19" s="78">
        <v>3</v>
      </c>
      <c r="O19" s="78">
        <v>4</v>
      </c>
      <c r="P19" s="74"/>
      <c r="Q19" s="78"/>
      <c r="R19" s="78"/>
      <c r="S19" s="78"/>
      <c r="T19" s="78">
        <v>1</v>
      </c>
      <c r="U19" s="78">
        <v>2</v>
      </c>
      <c r="V19" s="78">
        <v>3</v>
      </c>
      <c r="W19" s="78">
        <v>4</v>
      </c>
      <c r="X19" s="78"/>
      <c r="Y19" s="144"/>
      <c r="Z19" s="144"/>
    </row>
    <row r="20" spans="1:26" ht="15" thickBot="1" x14ac:dyDescent="0.4">
      <c r="A20" s="78"/>
      <c r="B20" s="78"/>
      <c r="C20" s="78"/>
      <c r="D20" s="78"/>
      <c r="E20" s="78"/>
      <c r="F20" s="78"/>
      <c r="G20" s="78"/>
      <c r="H20" s="78"/>
      <c r="I20" s="74"/>
      <c r="J20" s="74"/>
      <c r="K20" s="74"/>
      <c r="L20" s="74"/>
      <c r="M20" s="74"/>
      <c r="N20" s="74"/>
      <c r="O20" s="74"/>
      <c r="P20" s="74"/>
      <c r="Q20" s="78"/>
      <c r="R20" s="78"/>
      <c r="S20" s="78"/>
      <c r="T20" s="78"/>
      <c r="U20" s="78"/>
      <c r="V20" s="78"/>
      <c r="W20" s="78"/>
      <c r="X20" s="78"/>
      <c r="Y20" s="144"/>
      <c r="Z20" s="144"/>
    </row>
    <row r="21" spans="1:26" ht="15" thickBot="1" x14ac:dyDescent="0.4">
      <c r="A21" s="78"/>
      <c r="B21" s="78"/>
      <c r="C21" s="402" t="s">
        <v>178</v>
      </c>
      <c r="D21" s="403">
        <v>2016</v>
      </c>
      <c r="E21" s="451">
        <v>2017</v>
      </c>
      <c r="F21" s="485">
        <v>2018</v>
      </c>
      <c r="G21" s="404">
        <v>2019</v>
      </c>
      <c r="H21" s="78"/>
      <c r="I21" s="74"/>
      <c r="J21" s="74"/>
      <c r="K21" s="405" t="s">
        <v>99</v>
      </c>
      <c r="L21" s="406">
        <v>2016</v>
      </c>
      <c r="M21" s="457">
        <v>2017</v>
      </c>
      <c r="N21" s="486">
        <v>2018</v>
      </c>
      <c r="O21" s="407">
        <v>2019</v>
      </c>
      <c r="P21" s="74"/>
      <c r="Q21" s="78"/>
      <c r="R21" s="78"/>
      <c r="S21" s="405" t="s">
        <v>104</v>
      </c>
      <c r="T21" s="491">
        <v>2016</v>
      </c>
      <c r="U21" s="492">
        <v>2017</v>
      </c>
      <c r="V21" s="491">
        <v>2018</v>
      </c>
      <c r="W21" s="493">
        <v>2019</v>
      </c>
      <c r="X21" s="78"/>
      <c r="Y21" s="144"/>
      <c r="Z21" s="144"/>
    </row>
    <row r="22" spans="1:26" ht="15" thickBot="1" x14ac:dyDescent="0.4">
      <c r="A22" s="78"/>
      <c r="B22" s="78"/>
      <c r="C22" s="382" t="str">
        <f>INDEX($C$5:$C$13,$G$18,1)</f>
        <v>D105</v>
      </c>
      <c r="D22" s="342">
        <f>INDEX($D$5:$G$13,$G$18,D$19)</f>
        <v>3.2181762595137338</v>
      </c>
      <c r="E22" s="342">
        <f>INDEX($D$5:$G$13,$G$18,E$19)</f>
        <v>0</v>
      </c>
      <c r="F22" s="342">
        <f>INDEX($D$5:$G$13,$G$18,F$19)</f>
        <v>3.8759689922480618</v>
      </c>
      <c r="G22" s="344" t="str">
        <f>INDEX($D$5:$G$13,$G$18,G$19)</f>
        <v>-</v>
      </c>
      <c r="H22" s="78"/>
      <c r="I22" s="74"/>
      <c r="J22" s="74"/>
      <c r="K22" s="280" t="str">
        <f>INDEX($K$5:$K$13,$O$18,1)</f>
        <v>D55</v>
      </c>
      <c r="L22" s="342">
        <f>INDEX($L$5:$O$13,$O$18,L$19)</f>
        <v>0.76335877862595425</v>
      </c>
      <c r="M22" s="342">
        <f>INDEX($L$5:$O$13,$O$18,M$19)</f>
        <v>1.5037593984962405</v>
      </c>
      <c r="N22" s="344">
        <f>INDEX($L$5:$O$13,$O$18,N$19)</f>
        <v>2.2727272727272729</v>
      </c>
      <c r="O22" s="281">
        <f>INDEX($L$5:$O$13,$O$18,O$19)</f>
        <v>1.5267175572519085</v>
      </c>
      <c r="P22" s="74"/>
      <c r="Q22" s="78"/>
      <c r="R22" s="78"/>
      <c r="S22" s="282" t="str">
        <f>INDEX($S$5:$S$13,$W$18,1)</f>
        <v>D55</v>
      </c>
      <c r="T22" s="283">
        <f>INDEX($T$5:$W$13,$W$18,T$19)</f>
        <v>21.374045801526716</v>
      </c>
      <c r="U22" s="283">
        <f>INDEX($T$5:$W$13,$W$18,U$19)</f>
        <v>48.872180451127818</v>
      </c>
      <c r="V22" s="284">
        <f>INDEX($T$5:$W$13,$W$18,V$19)</f>
        <v>20.454545454545457</v>
      </c>
      <c r="W22" s="284">
        <f>INDEX($T$5:$W$13,$W$18,W$19)</f>
        <v>3.8167938931297711</v>
      </c>
      <c r="X22" s="78"/>
      <c r="Y22" s="144"/>
      <c r="Z22" s="144"/>
    </row>
    <row r="23" spans="1:26" x14ac:dyDescent="0.35">
      <c r="A23" s="78"/>
      <c r="B23" s="78"/>
      <c r="C23" s="383" t="s">
        <v>102</v>
      </c>
      <c r="D23" s="394">
        <f t="shared" ref="D23:G25" si="0">D14</f>
        <v>5.6926170429609</v>
      </c>
      <c r="E23" s="394">
        <f t="shared" ref="E23" si="1">E14</f>
        <v>4.4647967945048599</v>
      </c>
      <c r="F23" s="377">
        <f t="shared" si="0"/>
        <v>4.6654929577464799</v>
      </c>
      <c r="G23" s="377">
        <f t="shared" si="0"/>
        <v>3.9272727272727272</v>
      </c>
      <c r="H23" s="78"/>
      <c r="I23" s="74"/>
      <c r="J23" s="74"/>
      <c r="K23" s="385" t="s">
        <v>102</v>
      </c>
      <c r="L23" s="354">
        <f>L14</f>
        <v>2.2648046299951998</v>
      </c>
      <c r="M23" s="354">
        <f>M14</f>
        <v>2.4613623354321699</v>
      </c>
      <c r="N23" s="355">
        <f>N14</f>
        <v>1.9366197183098599</v>
      </c>
      <c r="O23" s="355">
        <f>O14</f>
        <v>1.6727272727272726</v>
      </c>
      <c r="P23" s="74"/>
      <c r="Q23" s="78"/>
      <c r="R23" s="78"/>
      <c r="S23" s="385" t="s">
        <v>102</v>
      </c>
      <c r="T23" s="360">
        <f t="shared" ref="T23:W25" si="2">T14</f>
        <v>32.625428859119999</v>
      </c>
      <c r="U23" s="360">
        <f t="shared" ref="U23:V23" si="3">U14</f>
        <v>30.223239839725199</v>
      </c>
      <c r="V23" s="361">
        <f t="shared" si="3"/>
        <v>50.176056338028197</v>
      </c>
      <c r="W23" s="361">
        <f t="shared" si="2"/>
        <v>24.436363636363637</v>
      </c>
      <c r="X23" s="78"/>
      <c r="Y23" s="144"/>
      <c r="Z23" s="144"/>
    </row>
    <row r="24" spans="1:26" x14ac:dyDescent="0.35">
      <c r="A24" s="78"/>
      <c r="B24" s="78"/>
      <c r="C24" s="384" t="s">
        <v>69</v>
      </c>
      <c r="D24" s="375">
        <f t="shared" si="0"/>
        <v>4.0364076352839202</v>
      </c>
      <c r="E24" s="375">
        <f t="shared" ref="E24" si="4">E15</f>
        <v>3.4836377887609098</v>
      </c>
      <c r="F24" s="376">
        <f t="shared" si="0"/>
        <v>4.4190756766709596</v>
      </c>
      <c r="G24" s="376">
        <f t="shared" si="0"/>
        <v>3.3581920220248995</v>
      </c>
      <c r="H24" s="78"/>
      <c r="I24" s="74"/>
      <c r="J24" s="74"/>
      <c r="K24" s="386" t="s">
        <v>69</v>
      </c>
      <c r="L24" s="387">
        <f t="shared" ref="L24:O25" si="5">L15</f>
        <v>1.4470140579319699</v>
      </c>
      <c r="M24" s="387">
        <f t="shared" ref="M24:N24" si="6">M15</f>
        <v>1.70395326624175</v>
      </c>
      <c r="N24" s="388">
        <f t="shared" si="6"/>
        <v>1.63084935686666</v>
      </c>
      <c r="O24" s="388">
        <f t="shared" si="5"/>
        <v>1.3160482248475955</v>
      </c>
      <c r="P24" s="74"/>
      <c r="Q24" s="78"/>
      <c r="R24" s="78"/>
      <c r="S24" s="386" t="s">
        <v>69</v>
      </c>
      <c r="T24" s="390">
        <f t="shared" si="2"/>
        <v>27.7407826632484</v>
      </c>
      <c r="U24" s="390">
        <f t="shared" ref="U24:V24" si="7">U15</f>
        <v>29.629854018537099</v>
      </c>
      <c r="V24" s="391">
        <f t="shared" si="7"/>
        <v>29.9076728831838</v>
      </c>
      <c r="W24" s="391">
        <f t="shared" si="2"/>
        <v>19.902582177379099</v>
      </c>
      <c r="X24" s="78"/>
      <c r="Y24" s="144"/>
      <c r="Z24" s="144"/>
    </row>
    <row r="25" spans="1:26" ht="15" thickBot="1" x14ac:dyDescent="0.4">
      <c r="A25" s="78"/>
      <c r="B25" s="78"/>
      <c r="C25" s="362" t="s">
        <v>67</v>
      </c>
      <c r="D25" s="350">
        <f t="shared" si="0"/>
        <v>2.5277511926210701</v>
      </c>
      <c r="E25" s="350">
        <f t="shared" ref="E25" si="8">E16</f>
        <v>2.24098182196387</v>
      </c>
      <c r="F25" s="351">
        <f t="shared" si="0"/>
        <v>2.6935977326668001</v>
      </c>
      <c r="G25" s="351">
        <f t="shared" si="0"/>
        <v>2.2341677725047422</v>
      </c>
      <c r="H25" s="78"/>
      <c r="I25" s="74"/>
      <c r="J25" s="74"/>
      <c r="K25" s="389" t="s">
        <v>67</v>
      </c>
      <c r="L25" s="356">
        <f t="shared" si="5"/>
        <v>0.85833295948815203</v>
      </c>
      <c r="M25" s="356">
        <f t="shared" ref="M25:N25" si="9">M16</f>
        <v>0.94000915350833403</v>
      </c>
      <c r="N25" s="357">
        <f t="shared" si="9"/>
        <v>1.0175813656741199</v>
      </c>
      <c r="O25" s="357">
        <f t="shared" si="5"/>
        <v>0.93715091128554617</v>
      </c>
      <c r="P25" s="74"/>
      <c r="Q25" s="78"/>
      <c r="R25" s="78"/>
      <c r="S25" s="389" t="s">
        <v>67</v>
      </c>
      <c r="T25" s="363">
        <f t="shared" si="2"/>
        <v>16.135084715515799</v>
      </c>
      <c r="U25" s="363">
        <f t="shared" ref="U25:V25" si="10">U16</f>
        <v>15.8147139986242</v>
      </c>
      <c r="V25" s="364">
        <f t="shared" si="10"/>
        <v>15.1926394338332</v>
      </c>
      <c r="W25" s="364">
        <f t="shared" si="2"/>
        <v>15.223079402922412</v>
      </c>
      <c r="X25" s="78"/>
      <c r="Y25" s="144"/>
      <c r="Z25" s="144"/>
    </row>
    <row r="26" spans="1:26" x14ac:dyDescent="0.35">
      <c r="A26" s="78"/>
      <c r="B26" s="78"/>
      <c r="C26" s="78"/>
      <c r="D26" s="78"/>
      <c r="E26" s="78"/>
      <c r="F26" s="78"/>
      <c r="G26" s="78"/>
      <c r="H26" s="78"/>
      <c r="I26" s="74"/>
      <c r="J26" s="74"/>
      <c r="K26" s="74"/>
      <c r="L26" s="74"/>
      <c r="M26" s="74"/>
      <c r="N26" s="74"/>
      <c r="O26" s="74"/>
      <c r="P26" s="74"/>
      <c r="Q26" s="78"/>
      <c r="R26" s="78"/>
      <c r="S26" s="78"/>
      <c r="T26" s="78"/>
      <c r="U26" s="78"/>
      <c r="V26" s="78"/>
      <c r="W26" s="78"/>
      <c r="X26" s="78"/>
      <c r="Y26" s="144"/>
      <c r="Z26" s="144"/>
    </row>
    <row r="27" spans="1:26" x14ac:dyDescent="0.35">
      <c r="A27" s="78"/>
      <c r="B27" s="78"/>
      <c r="C27" s="78"/>
      <c r="D27" s="78"/>
      <c r="E27" s="78"/>
      <c r="F27" s="78"/>
      <c r="G27" s="78"/>
      <c r="H27" s="78"/>
      <c r="I27" s="74"/>
      <c r="J27" s="74"/>
      <c r="K27" s="74"/>
      <c r="L27" s="74"/>
      <c r="M27" s="74"/>
      <c r="N27" s="74"/>
      <c r="O27" s="74"/>
      <c r="P27" s="74"/>
      <c r="Q27" s="78"/>
      <c r="R27" s="78"/>
      <c r="S27" s="78"/>
      <c r="T27" s="78"/>
      <c r="U27" s="78"/>
      <c r="V27" s="78"/>
      <c r="W27" s="78"/>
      <c r="X27" s="78"/>
      <c r="Y27" s="144"/>
      <c r="Z27" s="144"/>
    </row>
    <row r="28" spans="1:26" x14ac:dyDescent="0.35">
      <c r="A28" s="78"/>
      <c r="B28" s="78"/>
      <c r="C28" s="78"/>
      <c r="D28" s="78"/>
      <c r="E28" s="78"/>
      <c r="F28" s="78"/>
      <c r="G28" s="78"/>
      <c r="H28" s="78"/>
      <c r="I28" s="74"/>
      <c r="J28" s="74"/>
      <c r="K28" s="74"/>
      <c r="L28" s="74"/>
      <c r="M28" s="74"/>
      <c r="N28" s="74"/>
      <c r="O28" s="74"/>
      <c r="P28" s="74"/>
      <c r="Q28" s="78"/>
      <c r="R28" s="78"/>
      <c r="S28" s="78"/>
      <c r="T28" s="78"/>
      <c r="U28" s="78"/>
      <c r="V28" s="78"/>
      <c r="W28" s="78"/>
      <c r="X28" s="78"/>
      <c r="Y28" s="144"/>
      <c r="Z28" s="144"/>
    </row>
    <row r="29" spans="1:26" x14ac:dyDescent="0.35">
      <c r="A29" s="78"/>
      <c r="B29" s="78"/>
      <c r="C29" s="78"/>
      <c r="D29" s="78"/>
      <c r="E29" s="78"/>
      <c r="F29" s="78"/>
      <c r="G29" s="78"/>
      <c r="H29" s="78"/>
      <c r="I29" s="74"/>
      <c r="J29" s="74"/>
      <c r="K29" s="74"/>
      <c r="L29" s="74"/>
      <c r="M29" s="74"/>
      <c r="N29" s="74"/>
      <c r="O29" s="74"/>
      <c r="P29" s="74"/>
      <c r="Q29" s="78"/>
      <c r="R29" s="78"/>
      <c r="S29" s="78"/>
      <c r="T29" s="78"/>
      <c r="U29" s="78"/>
      <c r="V29" s="78"/>
      <c r="W29" s="78"/>
      <c r="X29" s="78"/>
      <c r="Y29" s="144"/>
      <c r="Z29" s="144"/>
    </row>
    <row r="30" spans="1:26" x14ac:dyDescent="0.35">
      <c r="A30" s="78"/>
      <c r="B30" s="78"/>
      <c r="C30" s="78"/>
      <c r="D30" s="78"/>
      <c r="E30" s="78"/>
      <c r="F30" s="78"/>
      <c r="G30" s="78"/>
      <c r="H30" s="78"/>
      <c r="I30" s="74"/>
      <c r="J30" s="74"/>
      <c r="K30" s="74"/>
      <c r="L30" s="74"/>
      <c r="M30" s="74"/>
      <c r="N30" s="74"/>
      <c r="O30" s="74"/>
      <c r="P30" s="74"/>
      <c r="Q30" s="78"/>
      <c r="R30" s="78"/>
      <c r="S30" s="78"/>
      <c r="T30" s="78"/>
      <c r="U30" s="78"/>
      <c r="V30" s="78"/>
      <c r="W30" s="78"/>
      <c r="X30" s="78"/>
      <c r="Y30" s="144"/>
      <c r="Z30" s="144"/>
    </row>
    <row r="31" spans="1:26" x14ac:dyDescent="0.35">
      <c r="A31" s="78"/>
      <c r="B31" s="78"/>
      <c r="C31" s="78"/>
      <c r="D31" s="78"/>
      <c r="E31" s="78"/>
      <c r="F31" s="78"/>
      <c r="G31" s="78"/>
      <c r="H31" s="78"/>
      <c r="I31" s="74"/>
      <c r="J31" s="74"/>
      <c r="K31" s="74"/>
      <c r="L31" s="74"/>
      <c r="M31" s="74"/>
      <c r="N31" s="74"/>
      <c r="O31" s="74"/>
      <c r="P31" s="74"/>
      <c r="Q31" s="78"/>
      <c r="R31" s="78"/>
      <c r="S31" s="78"/>
      <c r="T31" s="78"/>
      <c r="U31" s="78"/>
      <c r="V31" s="78"/>
      <c r="W31" s="78"/>
      <c r="X31" s="78"/>
      <c r="Y31" s="144"/>
      <c r="Z31" s="144"/>
    </row>
    <row r="32" spans="1:26" x14ac:dyDescent="0.35">
      <c r="A32" s="78"/>
      <c r="B32" s="78"/>
      <c r="C32" s="78"/>
      <c r="D32" s="78"/>
      <c r="E32" s="78"/>
      <c r="F32" s="78"/>
      <c r="G32" s="78"/>
      <c r="H32" s="78"/>
      <c r="I32" s="74"/>
      <c r="J32" s="74"/>
      <c r="K32" s="74"/>
      <c r="L32" s="74"/>
      <c r="M32" s="74"/>
      <c r="N32" s="74"/>
      <c r="O32" s="74"/>
      <c r="P32" s="74"/>
      <c r="Q32" s="78"/>
      <c r="R32" s="78"/>
      <c r="S32" s="78"/>
      <c r="T32" s="78"/>
      <c r="U32" s="78"/>
      <c r="V32" s="78"/>
      <c r="W32" s="78"/>
      <c r="X32" s="78"/>
      <c r="Y32" s="144"/>
      <c r="Z32" s="144"/>
    </row>
    <row r="33" spans="1:27" x14ac:dyDescent="0.35">
      <c r="A33" s="78"/>
      <c r="B33" s="78"/>
      <c r="C33" s="78"/>
      <c r="D33" s="78"/>
      <c r="E33" s="78"/>
      <c r="F33" s="78"/>
      <c r="G33" s="78"/>
      <c r="H33" s="78"/>
      <c r="I33" s="74"/>
      <c r="J33" s="74"/>
      <c r="K33" s="74"/>
      <c r="L33" s="74"/>
      <c r="M33" s="74"/>
      <c r="N33" s="74"/>
      <c r="O33" s="74"/>
      <c r="P33" s="74"/>
      <c r="Q33" s="78"/>
      <c r="R33" s="78"/>
      <c r="S33" s="78"/>
      <c r="T33" s="78"/>
      <c r="U33" s="78"/>
      <c r="V33" s="78"/>
      <c r="W33" s="78"/>
      <c r="X33" s="78"/>
      <c r="Y33" s="144"/>
      <c r="Z33" s="144"/>
    </row>
    <row r="34" spans="1:27" x14ac:dyDescent="0.35">
      <c r="A34" s="78"/>
      <c r="B34" s="78"/>
      <c r="C34" s="78"/>
      <c r="D34" s="78"/>
      <c r="E34" s="78"/>
      <c r="F34" s="78"/>
      <c r="G34" s="78"/>
      <c r="H34" s="78"/>
      <c r="I34" s="74"/>
      <c r="J34" s="74"/>
      <c r="K34" s="74"/>
      <c r="L34" s="74"/>
      <c r="M34" s="74"/>
      <c r="N34" s="74"/>
      <c r="O34" s="74"/>
      <c r="P34" s="74"/>
      <c r="Q34" s="78"/>
      <c r="R34" s="78"/>
      <c r="S34" s="78"/>
      <c r="T34" s="78"/>
      <c r="U34" s="78"/>
      <c r="V34" s="78"/>
      <c r="W34" s="78"/>
      <c r="X34" s="78"/>
      <c r="Y34" s="144"/>
      <c r="Z34" s="144"/>
    </row>
    <row r="35" spans="1:27" x14ac:dyDescent="0.35">
      <c r="A35" s="78"/>
      <c r="B35" s="78"/>
      <c r="C35" s="78"/>
      <c r="D35" s="78"/>
      <c r="E35" s="78"/>
      <c r="F35" s="78"/>
      <c r="G35" s="78"/>
      <c r="H35" s="78"/>
      <c r="I35" s="74"/>
      <c r="J35" s="74"/>
      <c r="K35" s="74"/>
      <c r="L35" s="74"/>
      <c r="M35" s="74"/>
      <c r="N35" s="74"/>
      <c r="O35" s="74"/>
      <c r="P35" s="74"/>
      <c r="Q35" s="78"/>
      <c r="R35" s="78"/>
      <c r="S35" s="78"/>
      <c r="T35" s="78"/>
      <c r="U35" s="78"/>
      <c r="V35" s="78"/>
      <c r="W35" s="78"/>
      <c r="X35" s="78"/>
      <c r="Y35" s="144"/>
      <c r="Z35" s="144"/>
    </row>
    <row r="36" spans="1:27" x14ac:dyDescent="0.35">
      <c r="A36" s="78"/>
      <c r="B36" s="78"/>
      <c r="C36" s="78"/>
      <c r="D36" s="78"/>
      <c r="E36" s="78"/>
      <c r="F36" s="78"/>
      <c r="G36" s="78"/>
      <c r="H36" s="78"/>
      <c r="I36" s="74"/>
      <c r="J36" s="74"/>
      <c r="K36" s="74"/>
      <c r="L36" s="74"/>
      <c r="M36" s="74"/>
      <c r="N36" s="74"/>
      <c r="O36" s="74"/>
      <c r="P36" s="74"/>
      <c r="Q36" s="78"/>
      <c r="R36" s="78"/>
      <c r="S36" s="78"/>
      <c r="T36" s="78"/>
      <c r="U36" s="78"/>
      <c r="V36" s="78"/>
      <c r="W36" s="78"/>
      <c r="X36" s="78"/>
      <c r="Y36" s="144"/>
      <c r="Z36" s="144"/>
    </row>
    <row r="37" spans="1:27" x14ac:dyDescent="0.35">
      <c r="A37" s="78"/>
      <c r="B37" s="78"/>
      <c r="C37" s="78"/>
      <c r="D37" s="78"/>
      <c r="E37" s="78"/>
      <c r="F37" s="78"/>
      <c r="G37" s="78"/>
      <c r="H37" s="78"/>
      <c r="I37" s="74"/>
      <c r="J37" s="74"/>
      <c r="K37" s="74"/>
      <c r="L37" s="74"/>
      <c r="M37" s="74"/>
      <c r="N37" s="74"/>
      <c r="O37" s="74"/>
      <c r="P37" s="74"/>
      <c r="Q37" s="78"/>
      <c r="R37" s="78"/>
      <c r="S37" s="78"/>
      <c r="T37" s="78"/>
      <c r="U37" s="78"/>
      <c r="V37" s="78"/>
      <c r="W37" s="78"/>
      <c r="X37" s="78"/>
      <c r="Y37" s="144"/>
      <c r="Z37" s="144"/>
    </row>
    <row r="38" spans="1:27" x14ac:dyDescent="0.35">
      <c r="A38" s="78"/>
      <c r="B38" s="78"/>
      <c r="C38" s="78"/>
      <c r="D38" s="78"/>
      <c r="E38" s="78"/>
      <c r="F38" s="78"/>
      <c r="G38" s="78"/>
      <c r="H38" s="78"/>
      <c r="I38" s="74"/>
      <c r="J38" s="74"/>
      <c r="K38" s="74"/>
      <c r="L38" s="74"/>
      <c r="M38" s="74"/>
      <c r="N38" s="74"/>
      <c r="O38" s="74"/>
      <c r="P38" s="74"/>
      <c r="Q38" s="78"/>
      <c r="R38" s="78"/>
      <c r="S38" s="78"/>
      <c r="T38" s="78"/>
      <c r="U38" s="78"/>
      <c r="V38" s="78"/>
      <c r="W38" s="78"/>
      <c r="X38" s="78"/>
      <c r="Y38" s="144"/>
      <c r="Z38" s="144"/>
    </row>
    <row r="39" spans="1:27" x14ac:dyDescent="0.35">
      <c r="A39" s="78"/>
      <c r="B39" s="78"/>
      <c r="C39" s="78"/>
      <c r="D39" s="78"/>
      <c r="E39" s="78"/>
      <c r="F39" s="78"/>
      <c r="G39" s="78"/>
      <c r="H39" s="78"/>
      <c r="I39" s="74"/>
      <c r="J39" s="74"/>
      <c r="K39" s="74"/>
      <c r="L39" s="74"/>
      <c r="M39" s="74"/>
      <c r="N39" s="74"/>
      <c r="O39" s="74"/>
      <c r="P39" s="74"/>
      <c r="Q39" s="78"/>
      <c r="R39" s="78"/>
      <c r="S39" s="78"/>
      <c r="T39" s="78"/>
      <c r="U39" s="78"/>
      <c r="V39" s="78"/>
      <c r="W39" s="78"/>
      <c r="X39" s="78"/>
      <c r="Y39" s="144"/>
      <c r="Z39" s="144"/>
    </row>
    <row r="40" spans="1:27" x14ac:dyDescent="0.35">
      <c r="A40" s="78"/>
      <c r="B40" s="78"/>
      <c r="C40" s="78"/>
      <c r="D40" s="78"/>
      <c r="E40" s="78"/>
      <c r="F40" s="78"/>
      <c r="G40" s="78"/>
      <c r="H40" s="78"/>
      <c r="I40" s="74"/>
      <c r="J40" s="74"/>
      <c r="K40" s="74"/>
      <c r="L40" s="74"/>
      <c r="M40" s="74"/>
      <c r="N40" s="74"/>
      <c r="O40" s="74"/>
      <c r="P40" s="74"/>
      <c r="Q40" s="78"/>
      <c r="R40" s="78"/>
      <c r="S40" s="78"/>
      <c r="T40" s="78"/>
      <c r="U40" s="78"/>
      <c r="V40" s="78"/>
      <c r="W40" s="78"/>
      <c r="X40" s="78"/>
      <c r="Y40" s="144"/>
      <c r="Z40" s="144"/>
    </row>
    <row r="41" spans="1:27" x14ac:dyDescent="0.35">
      <c r="A41" s="78"/>
      <c r="B41" s="78"/>
      <c r="C41" s="78"/>
      <c r="D41" s="78"/>
      <c r="E41" s="78"/>
      <c r="F41" s="78"/>
      <c r="G41" s="78"/>
      <c r="H41" s="78"/>
      <c r="I41" s="74"/>
      <c r="J41" s="74"/>
      <c r="K41" s="74"/>
      <c r="L41" s="74"/>
      <c r="M41" s="74"/>
      <c r="N41" s="74"/>
      <c r="O41" s="74"/>
      <c r="P41" s="74"/>
      <c r="Q41" s="78"/>
      <c r="R41" s="78"/>
      <c r="S41" s="78"/>
      <c r="T41" s="78"/>
      <c r="U41" s="78"/>
      <c r="V41" s="78"/>
      <c r="W41" s="78"/>
      <c r="X41" s="78"/>
      <c r="Y41" s="144"/>
      <c r="Z41" s="144"/>
    </row>
    <row r="42" spans="1:27" x14ac:dyDescent="0.35">
      <c r="A42" s="78"/>
      <c r="B42" s="78"/>
      <c r="C42" s="78"/>
      <c r="D42" s="78"/>
      <c r="E42" s="78"/>
      <c r="F42" s="78"/>
      <c r="G42" s="78"/>
      <c r="H42" s="78"/>
      <c r="I42" s="74"/>
      <c r="J42" s="74"/>
      <c r="K42" s="74"/>
      <c r="L42" s="74"/>
      <c r="M42" s="74"/>
      <c r="N42" s="74"/>
      <c r="O42" s="74"/>
      <c r="P42" s="74"/>
      <c r="Q42" s="78"/>
      <c r="R42" s="78"/>
      <c r="S42" s="78"/>
      <c r="T42" s="78"/>
      <c r="U42" s="78"/>
      <c r="V42" s="78"/>
      <c r="W42" s="78"/>
      <c r="X42" s="78"/>
      <c r="Y42" s="144"/>
      <c r="Z42" s="144"/>
    </row>
    <row r="43" spans="1:27" x14ac:dyDescent="0.35">
      <c r="A43" s="78"/>
      <c r="B43" s="78"/>
      <c r="C43" s="78"/>
      <c r="D43" s="78"/>
      <c r="E43" s="78"/>
      <c r="F43" s="78"/>
      <c r="G43" s="78"/>
      <c r="H43" s="78"/>
      <c r="I43" s="74"/>
      <c r="J43" s="74"/>
      <c r="K43" s="74"/>
      <c r="L43" s="74"/>
      <c r="M43" s="74"/>
      <c r="N43" s="74"/>
      <c r="O43" s="74"/>
      <c r="P43" s="74"/>
      <c r="Q43" s="78"/>
      <c r="R43" s="78"/>
      <c r="S43" s="78"/>
      <c r="T43" s="78"/>
      <c r="U43" s="78"/>
      <c r="V43" s="78"/>
      <c r="W43" s="78"/>
      <c r="X43" s="78"/>
      <c r="Y43" s="144"/>
      <c r="Z43" s="144"/>
    </row>
    <row r="44" spans="1:27" x14ac:dyDescent="0.35">
      <c r="A44" s="78"/>
      <c r="B44" s="78"/>
      <c r="C44" s="78"/>
      <c r="D44" s="78"/>
      <c r="E44" s="78"/>
      <c r="F44" s="78"/>
      <c r="G44" s="78"/>
      <c r="H44" s="78"/>
      <c r="I44" s="74"/>
      <c r="J44" s="74"/>
      <c r="K44" s="74"/>
      <c r="L44" s="74"/>
      <c r="M44" s="74"/>
      <c r="N44" s="74"/>
      <c r="O44" s="74"/>
      <c r="P44" s="74"/>
      <c r="Q44" s="78"/>
      <c r="R44" s="78"/>
      <c r="S44" s="78"/>
      <c r="T44" s="78"/>
      <c r="U44" s="78"/>
      <c r="V44" s="78"/>
      <c r="W44" s="78"/>
      <c r="X44" s="78"/>
      <c r="Y44" s="144"/>
      <c r="Z44" s="144"/>
    </row>
    <row r="45" spans="1:27" x14ac:dyDescent="0.35">
      <c r="I45" s="144"/>
      <c r="J45" s="144"/>
      <c r="K45" s="144"/>
      <c r="L45" s="144"/>
      <c r="M45" s="144"/>
      <c r="N45" s="144"/>
      <c r="O45" s="144"/>
      <c r="P45" s="144"/>
      <c r="Q45" s="144"/>
      <c r="R45" s="144"/>
      <c r="S45" s="144"/>
      <c r="T45" s="144"/>
      <c r="U45" s="144"/>
      <c r="V45" s="144"/>
      <c r="W45" s="144"/>
      <c r="X45" s="144"/>
      <c r="Y45" s="144"/>
      <c r="Z45" s="144"/>
      <c r="AA45" s="144"/>
    </row>
    <row r="46" spans="1:27" x14ac:dyDescent="0.35">
      <c r="I46" s="144"/>
      <c r="J46" s="144"/>
      <c r="K46" s="144"/>
      <c r="L46" s="144"/>
      <c r="M46" s="144"/>
      <c r="N46" s="144"/>
      <c r="O46" s="144"/>
      <c r="P46" s="144"/>
      <c r="Q46" s="144"/>
      <c r="R46" s="144"/>
      <c r="S46" s="144"/>
      <c r="T46" s="144"/>
      <c r="U46" s="144"/>
      <c r="V46" s="144"/>
      <c r="W46" s="144"/>
      <c r="X46" s="144"/>
      <c r="Y46" s="144"/>
      <c r="Z46" s="144"/>
      <c r="AA46" s="144"/>
    </row>
    <row r="47" spans="1:27" x14ac:dyDescent="0.35">
      <c r="I47" s="144"/>
      <c r="J47" s="144"/>
      <c r="K47" s="144"/>
      <c r="L47" s="144"/>
      <c r="M47" s="144"/>
      <c r="N47" s="144"/>
      <c r="O47" s="144"/>
      <c r="P47" s="144"/>
      <c r="Q47" s="144"/>
      <c r="R47" s="144"/>
      <c r="S47" s="144"/>
      <c r="T47" s="144"/>
      <c r="U47" s="144"/>
      <c r="V47" s="144"/>
      <c r="W47" s="144"/>
      <c r="X47" s="144"/>
      <c r="Y47" s="144"/>
      <c r="Z47" s="144"/>
      <c r="AA47" s="144"/>
    </row>
    <row r="48" spans="1:27" x14ac:dyDescent="0.35">
      <c r="I48" s="144"/>
      <c r="J48" s="144"/>
      <c r="K48" s="144"/>
      <c r="L48" s="144"/>
      <c r="M48" s="144"/>
      <c r="N48" s="144"/>
      <c r="O48" s="144"/>
      <c r="P48" s="144"/>
      <c r="Q48" s="144"/>
      <c r="R48" s="144"/>
      <c r="S48" s="144"/>
      <c r="T48" s="144"/>
      <c r="U48" s="144"/>
      <c r="V48" s="144"/>
      <c r="W48" s="144"/>
      <c r="X48" s="144"/>
      <c r="Y48" s="144"/>
      <c r="Z48" s="144"/>
      <c r="AA48" s="144"/>
    </row>
    <row r="49" spans="9:27" x14ac:dyDescent="0.35">
      <c r="I49" s="144"/>
      <c r="J49" s="144"/>
      <c r="K49" s="144"/>
      <c r="L49" s="144"/>
      <c r="M49" s="144"/>
      <c r="N49" s="144"/>
      <c r="O49" s="144"/>
      <c r="P49" s="144"/>
      <c r="Q49" s="144"/>
      <c r="R49" s="144"/>
      <c r="S49" s="144"/>
      <c r="T49" s="144"/>
      <c r="U49" s="144"/>
      <c r="V49" s="144"/>
      <c r="W49" s="144"/>
      <c r="X49" s="144"/>
      <c r="Y49" s="144"/>
      <c r="Z49" s="144"/>
      <c r="AA49" s="144"/>
    </row>
    <row r="50" spans="9:27" x14ac:dyDescent="0.35">
      <c r="I50" s="144"/>
      <c r="J50" s="144"/>
      <c r="K50" s="144"/>
      <c r="L50" s="144"/>
      <c r="M50" s="144"/>
      <c r="N50" s="144"/>
      <c r="O50" s="144"/>
      <c r="P50" s="144"/>
      <c r="Q50" s="144"/>
      <c r="R50" s="144"/>
      <c r="S50" s="144"/>
      <c r="T50" s="144"/>
      <c r="U50" s="144"/>
      <c r="V50" s="144"/>
      <c r="W50" s="144"/>
      <c r="X50" s="144"/>
      <c r="Y50" s="144"/>
      <c r="Z50" s="144"/>
      <c r="AA50" s="144"/>
    </row>
    <row r="51" spans="9:27" x14ac:dyDescent="0.35">
      <c r="I51" s="144"/>
      <c r="J51" s="144"/>
      <c r="K51" s="144"/>
      <c r="L51" s="144"/>
      <c r="M51" s="144"/>
      <c r="N51" s="144"/>
      <c r="O51" s="144"/>
      <c r="P51" s="144"/>
      <c r="Q51" s="144"/>
      <c r="R51" s="144"/>
      <c r="S51" s="144"/>
      <c r="T51" s="144"/>
      <c r="U51" s="144"/>
      <c r="V51" s="144"/>
      <c r="W51" s="144"/>
      <c r="X51" s="144"/>
      <c r="Y51" s="144"/>
      <c r="Z51" s="144"/>
      <c r="AA51" s="144"/>
    </row>
    <row r="52" spans="9:27" x14ac:dyDescent="0.35">
      <c r="I52" s="144"/>
      <c r="J52" s="144"/>
      <c r="K52" s="144"/>
      <c r="L52" s="144"/>
      <c r="M52" s="144"/>
      <c r="N52" s="144"/>
      <c r="O52" s="144"/>
      <c r="P52" s="144"/>
      <c r="Q52" s="144"/>
      <c r="R52" s="144"/>
      <c r="S52" s="144"/>
      <c r="T52" s="144"/>
      <c r="U52" s="144"/>
      <c r="V52" s="144"/>
      <c r="W52" s="144"/>
      <c r="X52" s="144"/>
      <c r="Y52" s="144"/>
      <c r="Z52" s="144"/>
      <c r="AA52" s="144"/>
    </row>
    <row r="53" spans="9:27" x14ac:dyDescent="0.35">
      <c r="I53" s="144"/>
      <c r="J53" s="144"/>
      <c r="K53" s="144"/>
      <c r="L53" s="144"/>
      <c r="M53" s="144"/>
      <c r="N53" s="144"/>
      <c r="O53" s="144"/>
      <c r="P53" s="144"/>
      <c r="Q53" s="144"/>
      <c r="R53" s="144"/>
      <c r="S53" s="144"/>
      <c r="T53" s="144"/>
      <c r="U53" s="144"/>
      <c r="V53" s="144"/>
      <c r="W53" s="144"/>
      <c r="X53" s="144"/>
      <c r="Y53" s="144"/>
      <c r="Z53" s="144"/>
      <c r="AA53" s="144"/>
    </row>
    <row r="54" spans="9:27" x14ac:dyDescent="0.35">
      <c r="I54" s="144"/>
      <c r="J54" s="144"/>
      <c r="K54" s="144"/>
      <c r="L54" s="144"/>
      <c r="M54" s="144"/>
      <c r="N54" s="144"/>
      <c r="O54" s="144"/>
      <c r="P54" s="144"/>
      <c r="Q54" s="144"/>
      <c r="R54" s="144"/>
      <c r="S54" s="144"/>
      <c r="T54" s="144"/>
      <c r="U54" s="144"/>
      <c r="V54" s="144"/>
      <c r="W54" s="144"/>
      <c r="X54" s="144"/>
      <c r="Y54" s="144"/>
      <c r="Z54" s="144"/>
      <c r="AA54" s="144"/>
    </row>
    <row r="55" spans="9:27" x14ac:dyDescent="0.35">
      <c r="I55" s="144"/>
      <c r="J55" s="144"/>
      <c r="K55" s="144"/>
      <c r="L55" s="144"/>
      <c r="M55" s="144"/>
      <c r="N55" s="144"/>
      <c r="O55" s="144"/>
      <c r="P55" s="144"/>
      <c r="Q55" s="144"/>
      <c r="R55" s="144"/>
      <c r="S55" s="144"/>
      <c r="T55" s="144"/>
      <c r="U55" s="144"/>
      <c r="V55" s="144"/>
      <c r="W55" s="144"/>
      <c r="X55" s="144"/>
      <c r="Y55" s="144"/>
      <c r="Z55" s="144"/>
      <c r="AA55" s="144"/>
    </row>
    <row r="56" spans="9:27" x14ac:dyDescent="0.35">
      <c r="I56" s="144"/>
      <c r="J56" s="144"/>
      <c r="K56" s="144"/>
      <c r="L56" s="144"/>
      <c r="M56" s="144"/>
      <c r="N56" s="144"/>
      <c r="O56" s="144"/>
      <c r="P56" s="144"/>
      <c r="Q56" s="144"/>
      <c r="R56" s="144"/>
      <c r="S56" s="144"/>
      <c r="T56" s="144"/>
      <c r="U56" s="144"/>
      <c r="V56" s="144"/>
      <c r="W56" s="144"/>
      <c r="X56" s="144"/>
      <c r="Y56" s="144"/>
      <c r="Z56" s="144"/>
      <c r="AA56" s="144"/>
    </row>
    <row r="57" spans="9:27" x14ac:dyDescent="0.35">
      <c r="I57" s="144"/>
      <c r="J57" s="144"/>
      <c r="K57" s="144"/>
      <c r="L57" s="144"/>
      <c r="M57" s="144"/>
      <c r="N57" s="144"/>
      <c r="O57" s="144"/>
      <c r="P57" s="144"/>
      <c r="Q57" s="144"/>
      <c r="R57" s="144"/>
      <c r="S57" s="144"/>
      <c r="T57" s="144"/>
      <c r="U57" s="144"/>
      <c r="V57" s="144"/>
      <c r="W57" s="144"/>
      <c r="X57" s="144"/>
      <c r="Y57" s="144"/>
      <c r="Z57" s="144"/>
      <c r="AA57" s="144"/>
    </row>
    <row r="58" spans="9:27" x14ac:dyDescent="0.35">
      <c r="I58" s="144"/>
      <c r="J58" s="144"/>
      <c r="K58" s="144"/>
      <c r="L58" s="144"/>
      <c r="M58" s="144"/>
      <c r="N58" s="144"/>
      <c r="O58" s="144"/>
      <c r="P58" s="144"/>
      <c r="Q58" s="144"/>
      <c r="R58" s="144"/>
      <c r="S58" s="144"/>
      <c r="T58" s="144"/>
      <c r="U58" s="144"/>
      <c r="V58" s="144"/>
      <c r="W58" s="144"/>
      <c r="X58" s="144"/>
      <c r="Y58" s="144"/>
      <c r="Z58" s="144"/>
      <c r="AA58" s="144"/>
    </row>
    <row r="59" spans="9:27" x14ac:dyDescent="0.35">
      <c r="I59" s="144"/>
      <c r="J59" s="144"/>
      <c r="K59" s="144"/>
      <c r="L59" s="144"/>
      <c r="M59" s="144"/>
      <c r="N59" s="144"/>
      <c r="O59" s="144"/>
      <c r="P59" s="144"/>
      <c r="Q59" s="144"/>
      <c r="R59" s="144"/>
      <c r="S59" s="144"/>
      <c r="T59" s="144"/>
      <c r="U59" s="144"/>
      <c r="V59" s="144"/>
      <c r="W59" s="144"/>
      <c r="X59" s="144"/>
      <c r="Y59" s="144"/>
      <c r="Z59" s="144"/>
      <c r="AA59" s="144"/>
    </row>
    <row r="60" spans="9:27" x14ac:dyDescent="0.35">
      <c r="I60" s="144"/>
      <c r="J60" s="144"/>
      <c r="K60" s="144"/>
      <c r="L60" s="144"/>
      <c r="M60" s="144"/>
      <c r="N60" s="144"/>
      <c r="O60" s="144"/>
      <c r="P60" s="144"/>
      <c r="Q60" s="144"/>
      <c r="R60" s="144"/>
      <c r="S60" s="144"/>
      <c r="T60" s="144"/>
      <c r="U60" s="144"/>
      <c r="V60" s="144"/>
      <c r="W60" s="144"/>
      <c r="X60" s="144"/>
      <c r="Y60" s="144"/>
      <c r="Z60" s="144"/>
      <c r="AA60" s="144"/>
    </row>
    <row r="61" spans="9:27" x14ac:dyDescent="0.35">
      <c r="I61" s="144"/>
      <c r="J61" s="144"/>
      <c r="K61" s="144"/>
      <c r="L61" s="144"/>
      <c r="M61" s="144"/>
      <c r="N61" s="144"/>
      <c r="O61" s="144"/>
      <c r="P61" s="144"/>
      <c r="Q61" s="144"/>
      <c r="R61" s="144"/>
      <c r="S61" s="144"/>
      <c r="T61" s="144"/>
      <c r="U61" s="144"/>
      <c r="V61" s="144"/>
      <c r="W61" s="144"/>
      <c r="X61" s="144"/>
      <c r="Y61" s="144"/>
      <c r="Z61" s="144"/>
      <c r="AA61" s="144"/>
    </row>
    <row r="62" spans="9:27" x14ac:dyDescent="0.35">
      <c r="I62" s="144"/>
      <c r="J62" s="144"/>
      <c r="K62" s="144"/>
      <c r="L62" s="144"/>
      <c r="M62" s="144"/>
      <c r="N62" s="144"/>
      <c r="O62" s="144"/>
      <c r="P62" s="144"/>
      <c r="Q62" s="144"/>
      <c r="R62" s="144"/>
      <c r="S62" s="144"/>
      <c r="T62" s="144"/>
      <c r="U62" s="144"/>
      <c r="V62" s="144"/>
      <c r="W62" s="144"/>
      <c r="X62" s="144"/>
      <c r="Y62" s="144"/>
      <c r="Z62" s="144"/>
      <c r="AA62" s="144"/>
    </row>
    <row r="63" spans="9:27" x14ac:dyDescent="0.35">
      <c r="I63" s="144"/>
      <c r="J63" s="144"/>
      <c r="K63" s="144"/>
      <c r="L63" s="144"/>
      <c r="M63" s="144"/>
      <c r="N63" s="144"/>
      <c r="O63" s="144"/>
      <c r="P63" s="144"/>
      <c r="Q63" s="144"/>
      <c r="R63" s="144"/>
      <c r="S63" s="144"/>
      <c r="T63" s="144"/>
      <c r="U63" s="144"/>
      <c r="V63" s="144"/>
      <c r="W63" s="144"/>
      <c r="X63" s="144"/>
      <c r="Y63" s="144"/>
      <c r="Z63" s="144"/>
      <c r="AA63" s="144"/>
    </row>
    <row r="64" spans="9:27" x14ac:dyDescent="0.35">
      <c r="I64" s="144"/>
      <c r="J64" s="144"/>
      <c r="K64" s="144"/>
      <c r="L64" s="144"/>
      <c r="M64" s="144"/>
      <c r="N64" s="144"/>
      <c r="O64" s="144"/>
      <c r="P64" s="144"/>
      <c r="Q64" s="144"/>
      <c r="R64" s="144"/>
      <c r="S64" s="144"/>
      <c r="T64" s="144"/>
      <c r="U64" s="144"/>
      <c r="V64" s="144"/>
      <c r="W64" s="144"/>
      <c r="X64" s="144"/>
      <c r="Y64" s="144"/>
      <c r="Z64" s="144"/>
      <c r="AA64" s="144"/>
    </row>
    <row r="65" spans="9:27" x14ac:dyDescent="0.35">
      <c r="I65" s="144"/>
      <c r="J65" s="144"/>
      <c r="K65" s="144"/>
      <c r="L65" s="144"/>
      <c r="M65" s="144"/>
      <c r="N65" s="144"/>
      <c r="O65" s="144"/>
      <c r="P65" s="144"/>
      <c r="Q65" s="144"/>
      <c r="R65" s="144"/>
      <c r="S65" s="144"/>
      <c r="T65" s="144"/>
      <c r="U65" s="144"/>
      <c r="V65" s="144"/>
      <c r="W65" s="144"/>
      <c r="X65" s="144"/>
      <c r="Y65" s="144"/>
      <c r="Z65" s="144"/>
      <c r="AA65" s="144"/>
    </row>
    <row r="66" spans="9:27" x14ac:dyDescent="0.35">
      <c r="I66" s="144"/>
      <c r="J66" s="144"/>
      <c r="K66" s="144"/>
      <c r="L66" s="144"/>
      <c r="M66" s="144"/>
      <c r="N66" s="144"/>
      <c r="O66" s="144"/>
      <c r="P66" s="144"/>
      <c r="Q66" s="144"/>
      <c r="R66" s="144"/>
      <c r="S66" s="144"/>
      <c r="T66" s="144"/>
      <c r="U66" s="144"/>
      <c r="V66" s="144"/>
      <c r="W66" s="144"/>
      <c r="X66" s="144"/>
      <c r="Y66" s="144"/>
      <c r="Z66" s="144"/>
      <c r="AA66" s="144"/>
    </row>
    <row r="67" spans="9:27" x14ac:dyDescent="0.35">
      <c r="I67" s="144"/>
      <c r="J67" s="144"/>
      <c r="K67" s="144"/>
      <c r="L67" s="144"/>
      <c r="M67" s="144"/>
      <c r="N67" s="144"/>
      <c r="O67" s="144"/>
      <c r="P67" s="144"/>
      <c r="Q67" s="144"/>
      <c r="R67" s="144"/>
      <c r="S67" s="144"/>
      <c r="T67" s="144"/>
      <c r="U67" s="144"/>
      <c r="V67" s="144"/>
      <c r="W67" s="144"/>
      <c r="X67" s="144"/>
      <c r="Y67" s="144"/>
      <c r="Z67" s="144"/>
      <c r="AA67" s="144"/>
    </row>
    <row r="68" spans="9:27" x14ac:dyDescent="0.35">
      <c r="I68" s="144"/>
      <c r="J68" s="144"/>
      <c r="K68" s="144"/>
      <c r="L68" s="144"/>
      <c r="M68" s="144"/>
      <c r="N68" s="144"/>
      <c r="O68" s="144"/>
      <c r="P68" s="144"/>
      <c r="Q68" s="144"/>
      <c r="R68" s="144"/>
      <c r="S68" s="144"/>
      <c r="T68" s="144"/>
      <c r="U68" s="144"/>
      <c r="V68" s="144"/>
      <c r="W68" s="144"/>
      <c r="X68" s="144"/>
      <c r="Y68" s="144"/>
      <c r="Z68" s="144"/>
      <c r="AA68" s="144"/>
    </row>
    <row r="69" spans="9:27" x14ac:dyDescent="0.35">
      <c r="I69" s="144"/>
      <c r="J69" s="144"/>
      <c r="K69" s="144"/>
      <c r="L69" s="144"/>
      <c r="M69" s="144"/>
      <c r="N69" s="144"/>
      <c r="O69" s="144"/>
      <c r="P69" s="144"/>
      <c r="Q69" s="144"/>
      <c r="R69" s="144"/>
      <c r="S69" s="144"/>
      <c r="T69" s="144"/>
      <c r="U69" s="144"/>
      <c r="V69" s="144"/>
      <c r="W69" s="144"/>
      <c r="X69" s="144"/>
      <c r="Y69" s="144"/>
      <c r="Z69" s="144"/>
      <c r="AA69" s="144"/>
    </row>
    <row r="70" spans="9:27" x14ac:dyDescent="0.35">
      <c r="I70" s="144"/>
      <c r="J70" s="144"/>
      <c r="K70" s="144"/>
      <c r="L70" s="144"/>
      <c r="M70" s="144"/>
      <c r="N70" s="144"/>
      <c r="O70" s="144"/>
      <c r="P70" s="144"/>
      <c r="Q70" s="144"/>
      <c r="R70" s="144"/>
      <c r="S70" s="144"/>
      <c r="T70" s="144"/>
      <c r="U70" s="144"/>
      <c r="V70" s="144"/>
      <c r="W70" s="144"/>
      <c r="X70" s="144"/>
      <c r="Y70" s="144"/>
      <c r="Z70" s="144"/>
      <c r="AA70" s="144"/>
    </row>
    <row r="71" spans="9:27" x14ac:dyDescent="0.35">
      <c r="I71" s="144"/>
      <c r="J71" s="144"/>
      <c r="K71" s="144"/>
      <c r="L71" s="144"/>
      <c r="M71" s="144"/>
      <c r="N71" s="144"/>
      <c r="O71" s="144"/>
      <c r="P71" s="144"/>
      <c r="Q71" s="144"/>
      <c r="R71" s="144"/>
      <c r="S71" s="144"/>
      <c r="T71" s="144"/>
      <c r="U71" s="144"/>
      <c r="V71" s="144"/>
      <c r="W71" s="144"/>
      <c r="X71" s="144"/>
      <c r="Y71" s="144"/>
      <c r="Z71" s="144"/>
      <c r="AA71" s="144"/>
    </row>
    <row r="72" spans="9:27" x14ac:dyDescent="0.35">
      <c r="I72" s="144"/>
      <c r="J72" s="144"/>
      <c r="K72" s="144"/>
      <c r="L72" s="144"/>
      <c r="M72" s="144"/>
      <c r="N72" s="144"/>
      <c r="O72" s="144"/>
      <c r="P72" s="144"/>
      <c r="Q72" s="144"/>
      <c r="R72" s="144"/>
      <c r="S72" s="144"/>
      <c r="T72" s="144"/>
      <c r="U72" s="144"/>
      <c r="V72" s="144"/>
      <c r="W72" s="144"/>
      <c r="X72" s="144"/>
      <c r="Y72" s="144"/>
      <c r="Z72" s="144"/>
      <c r="AA72" s="144"/>
    </row>
    <row r="73" spans="9:27" x14ac:dyDescent="0.35">
      <c r="I73" s="144"/>
      <c r="J73" s="144"/>
      <c r="K73" s="144"/>
      <c r="L73" s="144"/>
      <c r="M73" s="144"/>
      <c r="N73" s="144"/>
      <c r="O73" s="144"/>
      <c r="P73" s="144"/>
      <c r="Q73" s="144"/>
      <c r="R73" s="144"/>
      <c r="S73" s="144"/>
      <c r="T73" s="144"/>
      <c r="U73" s="144"/>
      <c r="V73" s="144"/>
      <c r="W73" s="144"/>
      <c r="X73" s="144"/>
      <c r="Y73" s="144"/>
      <c r="Z73" s="144"/>
      <c r="AA73" s="144"/>
    </row>
    <row r="74" spans="9:27" x14ac:dyDescent="0.35">
      <c r="I74" s="144"/>
      <c r="J74" s="144"/>
      <c r="K74" s="144"/>
      <c r="L74" s="144"/>
      <c r="M74" s="144"/>
      <c r="N74" s="144"/>
      <c r="O74" s="144"/>
      <c r="P74" s="144"/>
      <c r="Q74" s="144"/>
      <c r="R74" s="144"/>
      <c r="S74" s="144"/>
      <c r="T74" s="144"/>
      <c r="U74" s="144"/>
      <c r="V74" s="144"/>
      <c r="W74" s="144"/>
      <c r="X74" s="144"/>
      <c r="Y74" s="144"/>
      <c r="Z74" s="144"/>
      <c r="AA74" s="144"/>
    </row>
    <row r="75" spans="9:27" x14ac:dyDescent="0.35">
      <c r="I75" s="144"/>
      <c r="J75" s="144"/>
      <c r="K75" s="144"/>
      <c r="L75" s="144"/>
      <c r="M75" s="144"/>
      <c r="N75" s="144"/>
      <c r="O75" s="144"/>
      <c r="P75" s="144"/>
      <c r="Q75" s="144"/>
      <c r="R75" s="144"/>
      <c r="S75" s="144"/>
      <c r="T75" s="144"/>
      <c r="U75" s="144"/>
      <c r="V75" s="144"/>
      <c r="W75" s="144"/>
      <c r="X75" s="144"/>
      <c r="Y75" s="144"/>
      <c r="Z75" s="144"/>
      <c r="AA75" s="144"/>
    </row>
    <row r="76" spans="9:27" x14ac:dyDescent="0.35">
      <c r="I76" s="144"/>
      <c r="J76" s="144"/>
      <c r="K76" s="144"/>
      <c r="L76" s="144"/>
      <c r="M76" s="144"/>
      <c r="N76" s="144"/>
      <c r="O76" s="144"/>
      <c r="P76" s="144"/>
      <c r="Q76" s="144"/>
      <c r="R76" s="144"/>
      <c r="S76" s="144"/>
      <c r="T76" s="144"/>
      <c r="U76" s="144"/>
      <c r="V76" s="144"/>
      <c r="W76" s="144"/>
      <c r="X76" s="144"/>
      <c r="Y76" s="144"/>
      <c r="Z76" s="144"/>
      <c r="AA76" s="144"/>
    </row>
    <row r="77" spans="9:27" x14ac:dyDescent="0.35">
      <c r="I77" s="144"/>
      <c r="J77" s="144"/>
      <c r="K77" s="144"/>
      <c r="L77" s="144"/>
      <c r="M77" s="144"/>
      <c r="N77" s="144"/>
      <c r="O77" s="144"/>
      <c r="P77" s="144"/>
      <c r="Q77" s="144"/>
      <c r="R77" s="144"/>
      <c r="S77" s="144"/>
      <c r="T77" s="144"/>
      <c r="U77" s="144"/>
      <c r="V77" s="144"/>
      <c r="W77" s="144"/>
      <c r="X77" s="144"/>
      <c r="Y77" s="144"/>
      <c r="Z77" s="144"/>
      <c r="AA77" s="144"/>
    </row>
    <row r="78" spans="9:27" x14ac:dyDescent="0.35">
      <c r="I78" s="144"/>
      <c r="J78" s="144"/>
      <c r="K78" s="144"/>
      <c r="L78" s="144"/>
      <c r="M78" s="144"/>
      <c r="N78" s="144"/>
      <c r="O78" s="144"/>
      <c r="P78" s="144"/>
      <c r="Q78" s="144"/>
      <c r="R78" s="144"/>
      <c r="S78" s="144"/>
      <c r="T78" s="144"/>
      <c r="U78" s="144"/>
      <c r="V78" s="144"/>
      <c r="W78" s="144"/>
      <c r="X78" s="144"/>
      <c r="Y78" s="144"/>
      <c r="Z78" s="144"/>
      <c r="AA78" s="144"/>
    </row>
    <row r="79" spans="9:27" x14ac:dyDescent="0.35">
      <c r="I79" s="144"/>
      <c r="J79" s="144"/>
      <c r="K79" s="144"/>
      <c r="L79" s="144"/>
      <c r="M79" s="144"/>
      <c r="N79" s="144"/>
      <c r="O79" s="144"/>
      <c r="P79" s="144"/>
      <c r="Q79" s="144"/>
      <c r="R79" s="144"/>
      <c r="S79" s="144"/>
      <c r="T79" s="144"/>
      <c r="U79" s="144"/>
      <c r="V79" s="144"/>
      <c r="W79" s="144"/>
      <c r="X79" s="144"/>
      <c r="Y79" s="144"/>
      <c r="Z79" s="144"/>
      <c r="AA79" s="144"/>
    </row>
    <row r="80" spans="9:27" x14ac:dyDescent="0.35">
      <c r="I80" s="144"/>
      <c r="J80" s="144"/>
      <c r="K80" s="144"/>
      <c r="L80" s="144"/>
      <c r="M80" s="144"/>
      <c r="N80" s="144"/>
      <c r="O80" s="144"/>
      <c r="P80" s="144"/>
      <c r="Q80" s="144"/>
      <c r="R80" s="144"/>
      <c r="S80" s="144"/>
      <c r="T80" s="144"/>
      <c r="U80" s="144"/>
      <c r="V80" s="144"/>
      <c r="W80" s="144"/>
      <c r="X80" s="144"/>
      <c r="Y80" s="144"/>
      <c r="Z80" s="144"/>
      <c r="AA80" s="144"/>
    </row>
    <row r="81" spans="9:27" x14ac:dyDescent="0.35">
      <c r="I81" s="144"/>
      <c r="J81" s="144"/>
      <c r="K81" s="144"/>
      <c r="L81" s="144"/>
      <c r="M81" s="144"/>
      <c r="N81" s="144"/>
      <c r="O81" s="144"/>
      <c r="P81" s="144"/>
      <c r="Q81" s="144"/>
      <c r="R81" s="144"/>
      <c r="S81" s="144"/>
      <c r="T81" s="144"/>
      <c r="U81" s="144"/>
      <c r="V81" s="144"/>
      <c r="W81" s="144"/>
      <c r="X81" s="144"/>
      <c r="Y81" s="144"/>
      <c r="Z81" s="144"/>
      <c r="AA81" s="144"/>
    </row>
    <row r="82" spans="9:27" x14ac:dyDescent="0.35">
      <c r="I82" s="144"/>
      <c r="J82" s="144"/>
      <c r="K82" s="144"/>
      <c r="L82" s="144"/>
      <c r="M82" s="144"/>
      <c r="N82" s="144"/>
      <c r="O82" s="144"/>
      <c r="P82" s="144"/>
      <c r="Q82" s="144"/>
      <c r="R82" s="144"/>
      <c r="S82" s="144"/>
      <c r="T82" s="144"/>
      <c r="U82" s="144"/>
      <c r="V82" s="144"/>
      <c r="W82" s="144"/>
      <c r="X82" s="144"/>
      <c r="Y82" s="144"/>
      <c r="Z82" s="144"/>
      <c r="AA82" s="144"/>
    </row>
    <row r="83" spans="9:27" x14ac:dyDescent="0.35">
      <c r="I83" s="144"/>
      <c r="J83" s="144"/>
      <c r="K83" s="144"/>
      <c r="L83" s="144"/>
      <c r="M83" s="144"/>
      <c r="N83" s="144"/>
      <c r="O83" s="144"/>
      <c r="P83" s="144"/>
      <c r="Q83" s="144"/>
      <c r="R83" s="144"/>
      <c r="S83" s="144"/>
      <c r="T83" s="144"/>
      <c r="U83" s="144"/>
      <c r="V83" s="144"/>
      <c r="W83" s="144"/>
      <c r="X83" s="144"/>
      <c r="Y83" s="144"/>
      <c r="Z83" s="144"/>
      <c r="AA83" s="144"/>
    </row>
    <row r="84" spans="9:27" x14ac:dyDescent="0.35">
      <c r="I84" s="144"/>
      <c r="J84" s="144"/>
      <c r="K84" s="144"/>
      <c r="L84" s="144"/>
      <c r="M84" s="144"/>
      <c r="N84" s="144"/>
      <c r="O84" s="144"/>
      <c r="P84" s="144"/>
      <c r="Q84" s="144"/>
      <c r="R84" s="144"/>
      <c r="S84" s="144"/>
      <c r="T84" s="144"/>
      <c r="U84" s="144"/>
      <c r="V84" s="144"/>
      <c r="W84" s="144"/>
      <c r="X84" s="144"/>
      <c r="Y84" s="144"/>
      <c r="Z84" s="144"/>
      <c r="AA84" s="144"/>
    </row>
    <row r="85" spans="9:27" x14ac:dyDescent="0.35">
      <c r="I85" s="144"/>
      <c r="J85" s="144"/>
      <c r="K85" s="144"/>
      <c r="L85" s="144"/>
      <c r="M85" s="144"/>
      <c r="N85" s="144"/>
      <c r="O85" s="144"/>
      <c r="P85" s="144"/>
      <c r="Q85" s="144"/>
      <c r="R85" s="144"/>
      <c r="S85" s="144"/>
      <c r="T85" s="144"/>
      <c r="U85" s="144"/>
      <c r="V85" s="144"/>
      <c r="W85" s="144"/>
      <c r="X85" s="144"/>
      <c r="Y85" s="144"/>
      <c r="Z85" s="144"/>
      <c r="AA85" s="144"/>
    </row>
    <row r="86" spans="9:27" x14ac:dyDescent="0.35">
      <c r="I86" s="144"/>
      <c r="J86" s="144"/>
      <c r="K86" s="144"/>
      <c r="L86" s="144"/>
      <c r="M86" s="144"/>
      <c r="N86" s="144"/>
      <c r="O86" s="144"/>
      <c r="P86" s="144"/>
      <c r="Q86" s="144"/>
      <c r="R86" s="144"/>
      <c r="S86" s="144"/>
      <c r="T86" s="144"/>
      <c r="U86" s="144"/>
      <c r="V86" s="144"/>
      <c r="W86" s="144"/>
      <c r="X86" s="144"/>
      <c r="Y86" s="144"/>
      <c r="Z86" s="144"/>
      <c r="AA86" s="144"/>
    </row>
    <row r="87" spans="9:27" x14ac:dyDescent="0.35">
      <c r="I87" s="144"/>
      <c r="J87" s="144"/>
      <c r="K87" s="144"/>
      <c r="L87" s="144"/>
      <c r="M87" s="144"/>
      <c r="N87" s="144"/>
      <c r="O87" s="144"/>
      <c r="P87" s="144"/>
      <c r="Q87" s="144"/>
      <c r="R87" s="144"/>
      <c r="S87" s="144"/>
      <c r="T87" s="144"/>
      <c r="U87" s="144"/>
      <c r="V87" s="144"/>
      <c r="W87" s="144"/>
      <c r="X87" s="144"/>
      <c r="Y87" s="144"/>
      <c r="Z87" s="144"/>
      <c r="AA87" s="144"/>
    </row>
    <row r="88" spans="9:27" x14ac:dyDescent="0.35">
      <c r="I88" s="144"/>
      <c r="J88" s="144"/>
      <c r="K88" s="144"/>
      <c r="L88" s="144"/>
      <c r="M88" s="144"/>
      <c r="N88" s="144"/>
      <c r="O88" s="144"/>
      <c r="P88" s="144"/>
      <c r="Q88" s="144"/>
      <c r="R88" s="144"/>
      <c r="S88" s="144"/>
      <c r="T88" s="144"/>
      <c r="U88" s="144"/>
      <c r="V88" s="144"/>
      <c r="W88" s="144"/>
      <c r="X88" s="144"/>
      <c r="Y88" s="144"/>
      <c r="Z88" s="144"/>
      <c r="AA88" s="144"/>
    </row>
    <row r="89" spans="9:27" x14ac:dyDescent="0.35">
      <c r="I89" s="144"/>
      <c r="J89" s="144"/>
      <c r="K89" s="144"/>
      <c r="L89" s="144"/>
      <c r="M89" s="144"/>
      <c r="N89" s="144"/>
      <c r="O89" s="144"/>
      <c r="P89" s="144"/>
      <c r="Q89" s="144"/>
      <c r="R89" s="144"/>
      <c r="S89" s="144"/>
      <c r="T89" s="144"/>
      <c r="U89" s="144"/>
      <c r="V89" s="144"/>
      <c r="W89" s="144"/>
      <c r="X89" s="144"/>
      <c r="Y89" s="144"/>
      <c r="Z89" s="144"/>
      <c r="AA89" s="144"/>
    </row>
    <row r="90" spans="9:27" x14ac:dyDescent="0.35">
      <c r="I90" s="144"/>
      <c r="J90" s="144"/>
      <c r="K90" s="144"/>
      <c r="L90" s="144"/>
      <c r="M90" s="144"/>
      <c r="N90" s="144"/>
      <c r="O90" s="144"/>
      <c r="P90" s="144"/>
      <c r="Q90" s="144"/>
      <c r="R90" s="144"/>
      <c r="S90" s="144"/>
      <c r="T90" s="144"/>
      <c r="U90" s="144"/>
      <c r="V90" s="144"/>
      <c r="W90" s="144"/>
      <c r="X90" s="144"/>
      <c r="Y90" s="144"/>
      <c r="Z90" s="144"/>
      <c r="AA90" s="144"/>
    </row>
    <row r="91" spans="9:27" x14ac:dyDescent="0.35">
      <c r="I91" s="144"/>
      <c r="J91" s="144"/>
      <c r="K91" s="144"/>
      <c r="L91" s="144"/>
      <c r="M91" s="144"/>
      <c r="N91" s="144"/>
      <c r="O91" s="144"/>
      <c r="P91" s="144"/>
      <c r="Q91" s="144"/>
      <c r="R91" s="144"/>
      <c r="S91" s="144"/>
      <c r="T91" s="144"/>
      <c r="U91" s="144"/>
      <c r="V91" s="144"/>
      <c r="W91" s="144"/>
      <c r="X91" s="144"/>
      <c r="Y91" s="144"/>
      <c r="Z91" s="144"/>
      <c r="AA91" s="144"/>
    </row>
    <row r="92" spans="9:27" x14ac:dyDescent="0.35">
      <c r="I92" s="144"/>
      <c r="J92" s="144"/>
      <c r="K92" s="144"/>
      <c r="L92" s="144"/>
      <c r="M92" s="144"/>
      <c r="N92" s="144"/>
      <c r="O92" s="144"/>
      <c r="P92" s="144"/>
      <c r="Q92" s="144"/>
      <c r="R92" s="144"/>
      <c r="S92" s="144"/>
      <c r="T92" s="144"/>
      <c r="U92" s="144"/>
      <c r="V92" s="144"/>
      <c r="W92" s="144"/>
      <c r="X92" s="144"/>
      <c r="Y92" s="144"/>
      <c r="Z92" s="144"/>
      <c r="AA92" s="144"/>
    </row>
    <row r="93" spans="9:27" x14ac:dyDescent="0.35">
      <c r="I93" s="144"/>
      <c r="J93" s="144"/>
      <c r="K93" s="144"/>
      <c r="L93" s="144"/>
      <c r="M93" s="144"/>
      <c r="N93" s="144"/>
      <c r="O93" s="144"/>
      <c r="P93" s="144"/>
      <c r="Q93" s="144"/>
      <c r="R93" s="144"/>
      <c r="S93" s="144"/>
      <c r="T93" s="144"/>
      <c r="U93" s="144"/>
      <c r="V93" s="144"/>
      <c r="W93" s="144"/>
      <c r="X93" s="144"/>
      <c r="Y93" s="144"/>
      <c r="Z93" s="144"/>
      <c r="AA93" s="144"/>
    </row>
    <row r="94" spans="9:27" x14ac:dyDescent="0.35">
      <c r="I94" s="144"/>
      <c r="J94" s="144"/>
      <c r="K94" s="144"/>
      <c r="L94" s="144"/>
      <c r="M94" s="144"/>
      <c r="N94" s="144"/>
      <c r="O94" s="144"/>
      <c r="P94" s="144"/>
      <c r="Q94" s="144"/>
      <c r="R94" s="144"/>
      <c r="S94" s="144"/>
      <c r="T94" s="144"/>
      <c r="U94" s="144"/>
      <c r="V94" s="144"/>
      <c r="W94" s="144"/>
      <c r="X94" s="144"/>
      <c r="Y94" s="144"/>
      <c r="Z94" s="144"/>
      <c r="AA94" s="144"/>
    </row>
    <row r="95" spans="9:27" x14ac:dyDescent="0.35">
      <c r="I95" s="144"/>
      <c r="J95" s="144"/>
      <c r="K95" s="144"/>
      <c r="L95" s="144"/>
      <c r="M95" s="144"/>
      <c r="N95" s="144"/>
      <c r="O95" s="144"/>
      <c r="P95" s="144"/>
      <c r="Q95" s="144"/>
      <c r="R95" s="144"/>
      <c r="S95" s="144"/>
      <c r="T95" s="144"/>
      <c r="U95" s="144"/>
      <c r="V95" s="144"/>
      <c r="W95" s="144"/>
      <c r="X95" s="144"/>
      <c r="Y95" s="144"/>
      <c r="Z95" s="144"/>
      <c r="AA95" s="144"/>
    </row>
    <row r="96" spans="9:27" x14ac:dyDescent="0.35">
      <c r="I96" s="144"/>
      <c r="J96" s="144"/>
      <c r="K96" s="144"/>
      <c r="L96" s="144"/>
      <c r="M96" s="144"/>
      <c r="N96" s="144"/>
      <c r="O96" s="144"/>
      <c r="P96" s="144"/>
      <c r="Q96" s="144"/>
      <c r="R96" s="144"/>
      <c r="S96" s="144"/>
      <c r="T96" s="144"/>
      <c r="U96" s="144"/>
      <c r="V96" s="144"/>
      <c r="W96" s="144"/>
      <c r="X96" s="144"/>
      <c r="Y96" s="144"/>
      <c r="Z96" s="144"/>
      <c r="AA96" s="144"/>
    </row>
    <row r="97" spans="9:27" x14ac:dyDescent="0.35">
      <c r="I97" s="144"/>
      <c r="J97" s="144"/>
      <c r="K97" s="144"/>
      <c r="L97" s="144"/>
      <c r="M97" s="144"/>
      <c r="N97" s="144"/>
      <c r="O97" s="144"/>
      <c r="P97" s="144"/>
      <c r="Q97" s="144"/>
      <c r="R97" s="144"/>
      <c r="S97" s="144"/>
      <c r="T97" s="144"/>
      <c r="U97" s="144"/>
      <c r="V97" s="144"/>
      <c r="W97" s="144"/>
      <c r="X97" s="144"/>
      <c r="Y97" s="144"/>
      <c r="Z97" s="144"/>
      <c r="AA97" s="144"/>
    </row>
    <row r="98" spans="9:27" x14ac:dyDescent="0.35">
      <c r="I98" s="144"/>
      <c r="J98" s="144"/>
      <c r="K98" s="144"/>
      <c r="L98" s="144"/>
      <c r="M98" s="144"/>
      <c r="N98" s="144"/>
      <c r="O98" s="144"/>
      <c r="P98" s="144"/>
      <c r="Q98" s="144"/>
      <c r="R98" s="144"/>
      <c r="S98" s="144"/>
      <c r="T98" s="144"/>
      <c r="U98" s="144"/>
      <c r="V98" s="144"/>
      <c r="W98" s="144"/>
      <c r="X98" s="144"/>
      <c r="Y98" s="144"/>
      <c r="Z98" s="144"/>
      <c r="AA98" s="144"/>
    </row>
    <row r="99" spans="9:27" x14ac:dyDescent="0.35">
      <c r="I99" s="144"/>
      <c r="J99" s="144"/>
      <c r="K99" s="144"/>
      <c r="L99" s="144"/>
      <c r="M99" s="144"/>
      <c r="N99" s="144"/>
      <c r="O99" s="144"/>
      <c r="P99" s="144"/>
      <c r="Q99" s="144"/>
      <c r="R99" s="144"/>
      <c r="S99" s="144"/>
      <c r="T99" s="144"/>
      <c r="U99" s="144"/>
      <c r="V99" s="144"/>
      <c r="W99" s="144"/>
      <c r="X99" s="144"/>
      <c r="Y99" s="144"/>
      <c r="Z99" s="144"/>
      <c r="AA99" s="144"/>
    </row>
    <row r="100" spans="9:27" x14ac:dyDescent="0.35">
      <c r="I100" s="144"/>
      <c r="J100" s="144"/>
      <c r="K100" s="144"/>
      <c r="L100" s="144"/>
      <c r="M100" s="144"/>
      <c r="N100" s="144"/>
      <c r="O100" s="144"/>
      <c r="P100" s="144"/>
      <c r="Q100" s="144"/>
      <c r="R100" s="144"/>
      <c r="S100" s="144"/>
      <c r="T100" s="144"/>
      <c r="U100" s="144"/>
      <c r="V100" s="144"/>
      <c r="W100" s="144"/>
      <c r="X100" s="144"/>
      <c r="Y100" s="144"/>
      <c r="Z100" s="144"/>
      <c r="AA100" s="144"/>
    </row>
    <row r="101" spans="9:27" x14ac:dyDescent="0.35">
      <c r="I101" s="144"/>
      <c r="J101" s="144"/>
      <c r="K101" s="144"/>
      <c r="L101" s="144"/>
      <c r="M101" s="144"/>
      <c r="N101" s="144"/>
      <c r="O101" s="144"/>
      <c r="P101" s="144"/>
      <c r="Q101" s="144"/>
      <c r="R101" s="144"/>
      <c r="S101" s="144"/>
      <c r="T101" s="144"/>
      <c r="U101" s="144"/>
      <c r="V101" s="144"/>
      <c r="W101" s="144"/>
      <c r="X101" s="144"/>
      <c r="Y101" s="144"/>
      <c r="Z101" s="144"/>
      <c r="AA101" s="144"/>
    </row>
    <row r="102" spans="9:27" x14ac:dyDescent="0.35">
      <c r="I102" s="144"/>
      <c r="J102" s="144"/>
      <c r="K102" s="144"/>
      <c r="L102" s="144"/>
      <c r="M102" s="144"/>
      <c r="N102" s="144"/>
      <c r="O102" s="144"/>
      <c r="P102" s="144"/>
      <c r="Q102" s="144"/>
      <c r="R102" s="144"/>
      <c r="S102" s="144"/>
      <c r="T102" s="144"/>
      <c r="U102" s="144"/>
      <c r="V102" s="144"/>
      <c r="W102" s="144"/>
      <c r="X102" s="144"/>
      <c r="Y102" s="144"/>
      <c r="Z102" s="144"/>
      <c r="AA102" s="144"/>
    </row>
    <row r="103" spans="9:27" x14ac:dyDescent="0.35">
      <c r="I103" s="144"/>
      <c r="J103" s="144"/>
      <c r="K103" s="144"/>
      <c r="L103" s="144"/>
      <c r="M103" s="144"/>
      <c r="N103" s="144"/>
      <c r="O103" s="144"/>
      <c r="P103" s="144"/>
      <c r="Q103" s="144"/>
      <c r="R103" s="144"/>
      <c r="S103" s="144"/>
      <c r="T103" s="144"/>
      <c r="U103" s="144"/>
      <c r="V103" s="144"/>
      <c r="W103" s="144"/>
      <c r="X103" s="144"/>
      <c r="Y103" s="144"/>
      <c r="Z103" s="144"/>
      <c r="AA103" s="144"/>
    </row>
    <row r="104" spans="9:27" x14ac:dyDescent="0.35">
      <c r="I104" s="144"/>
      <c r="J104" s="144"/>
      <c r="K104" s="144"/>
      <c r="L104" s="144"/>
      <c r="M104" s="144"/>
      <c r="N104" s="144"/>
      <c r="O104" s="144"/>
      <c r="P104" s="144"/>
      <c r="Q104" s="144"/>
      <c r="R104" s="144"/>
      <c r="S104" s="144"/>
      <c r="T104" s="144"/>
      <c r="U104" s="144"/>
      <c r="V104" s="144"/>
      <c r="W104" s="144"/>
      <c r="X104" s="144"/>
      <c r="Y104" s="144"/>
      <c r="Z104" s="144"/>
      <c r="AA104" s="144"/>
    </row>
    <row r="105" spans="9:27" x14ac:dyDescent="0.35">
      <c r="I105" s="144"/>
      <c r="J105" s="144"/>
      <c r="K105" s="144"/>
      <c r="L105" s="144"/>
      <c r="M105" s="144"/>
      <c r="N105" s="144"/>
      <c r="O105" s="144"/>
      <c r="P105" s="144"/>
      <c r="Q105" s="144"/>
      <c r="R105" s="144"/>
      <c r="S105" s="144"/>
      <c r="T105" s="144"/>
      <c r="U105" s="144"/>
      <c r="V105" s="144"/>
      <c r="W105" s="144"/>
      <c r="X105" s="144"/>
      <c r="Y105" s="144"/>
      <c r="Z105" s="144"/>
      <c r="AA105" s="144"/>
    </row>
    <row r="106" spans="9:27" x14ac:dyDescent="0.35">
      <c r="I106" s="144"/>
      <c r="J106" s="144"/>
      <c r="K106" s="144"/>
      <c r="L106" s="144"/>
      <c r="M106" s="144"/>
      <c r="N106" s="144"/>
      <c r="O106" s="144"/>
      <c r="P106" s="144"/>
      <c r="Q106" s="144"/>
      <c r="R106" s="144"/>
      <c r="S106" s="144"/>
      <c r="T106" s="144"/>
      <c r="U106" s="144"/>
      <c r="V106" s="144"/>
      <c r="W106" s="144"/>
      <c r="X106" s="144"/>
      <c r="Y106" s="144"/>
      <c r="Z106" s="144"/>
      <c r="AA106" s="144"/>
    </row>
    <row r="107" spans="9:27" x14ac:dyDescent="0.35">
      <c r="I107" s="144"/>
      <c r="J107" s="144"/>
      <c r="K107" s="144"/>
      <c r="L107" s="144"/>
      <c r="M107" s="144"/>
      <c r="N107" s="144"/>
      <c r="O107" s="144"/>
      <c r="P107" s="144"/>
      <c r="Q107" s="144"/>
      <c r="R107" s="144"/>
      <c r="S107" s="144"/>
      <c r="T107" s="144"/>
      <c r="U107" s="144"/>
      <c r="V107" s="144"/>
      <c r="W107" s="144"/>
      <c r="X107" s="144"/>
      <c r="Y107" s="144"/>
      <c r="Z107" s="144"/>
      <c r="AA107" s="144"/>
    </row>
    <row r="108" spans="9:27" x14ac:dyDescent="0.35">
      <c r="I108" s="144"/>
      <c r="J108" s="144"/>
      <c r="K108" s="144"/>
      <c r="L108" s="144"/>
      <c r="M108" s="144"/>
      <c r="N108" s="144"/>
      <c r="O108" s="144"/>
      <c r="P108" s="144"/>
      <c r="Q108" s="144"/>
      <c r="R108" s="144"/>
      <c r="S108" s="144"/>
      <c r="T108" s="144"/>
      <c r="U108" s="144"/>
      <c r="V108" s="144"/>
      <c r="W108" s="144"/>
      <c r="X108" s="144"/>
      <c r="Y108" s="144"/>
      <c r="Z108" s="144"/>
      <c r="AA108" s="144"/>
    </row>
    <row r="109" spans="9:27" x14ac:dyDescent="0.35">
      <c r="I109" s="144"/>
      <c r="J109" s="144"/>
      <c r="K109" s="144"/>
      <c r="L109" s="144"/>
      <c r="M109" s="144"/>
      <c r="N109" s="144"/>
      <c r="O109" s="144"/>
      <c r="P109" s="144"/>
      <c r="Q109" s="144"/>
      <c r="R109" s="144"/>
      <c r="S109" s="144"/>
      <c r="T109" s="144"/>
      <c r="U109" s="144"/>
      <c r="V109" s="144"/>
      <c r="W109" s="144"/>
      <c r="X109" s="144"/>
      <c r="Y109" s="144"/>
      <c r="Z109" s="144"/>
      <c r="AA109" s="144"/>
    </row>
    <row r="110" spans="9:27" x14ac:dyDescent="0.35">
      <c r="I110" s="144"/>
      <c r="J110" s="144"/>
      <c r="K110" s="144"/>
      <c r="L110" s="144"/>
      <c r="M110" s="144"/>
      <c r="N110" s="144"/>
      <c r="O110" s="144"/>
      <c r="P110" s="144"/>
      <c r="Q110" s="144"/>
      <c r="R110" s="144"/>
      <c r="S110" s="144"/>
      <c r="T110" s="144"/>
      <c r="U110" s="144"/>
      <c r="V110" s="144"/>
      <c r="W110" s="144"/>
      <c r="X110" s="144"/>
      <c r="Y110" s="144"/>
      <c r="Z110" s="144"/>
      <c r="AA110" s="144"/>
    </row>
    <row r="111" spans="9:27" x14ac:dyDescent="0.35">
      <c r="I111" s="144"/>
      <c r="J111" s="144"/>
      <c r="K111" s="144"/>
      <c r="L111" s="144"/>
      <c r="M111" s="144"/>
      <c r="N111" s="144"/>
      <c r="O111" s="144"/>
      <c r="P111" s="144"/>
      <c r="Q111" s="144"/>
      <c r="R111" s="144"/>
      <c r="S111" s="144"/>
      <c r="T111" s="144"/>
      <c r="U111" s="144"/>
      <c r="V111" s="144"/>
      <c r="W111" s="144"/>
      <c r="X111" s="144"/>
      <c r="Y111" s="144"/>
      <c r="Z111" s="144"/>
      <c r="AA111" s="144"/>
    </row>
    <row r="112" spans="9:27" x14ac:dyDescent="0.35">
      <c r="I112" s="144"/>
      <c r="J112" s="144"/>
      <c r="K112" s="144"/>
      <c r="L112" s="144"/>
      <c r="M112" s="144"/>
      <c r="N112" s="144"/>
      <c r="O112" s="144"/>
      <c r="P112" s="144"/>
      <c r="Q112" s="144"/>
      <c r="R112" s="144"/>
      <c r="S112" s="144"/>
      <c r="T112" s="144"/>
      <c r="U112" s="144"/>
      <c r="V112" s="144"/>
      <c r="W112" s="144"/>
      <c r="X112" s="144"/>
      <c r="Y112" s="144"/>
      <c r="Z112" s="144"/>
      <c r="AA112" s="144"/>
    </row>
    <row r="113" spans="9:27" x14ac:dyDescent="0.35">
      <c r="I113" s="144"/>
      <c r="J113" s="144"/>
      <c r="K113" s="144"/>
      <c r="L113" s="144"/>
      <c r="M113" s="144"/>
      <c r="N113" s="144"/>
      <c r="O113" s="144"/>
      <c r="P113" s="144"/>
      <c r="Q113" s="144"/>
      <c r="R113" s="144"/>
      <c r="S113" s="144"/>
      <c r="T113" s="144"/>
      <c r="U113" s="144"/>
      <c r="V113" s="144"/>
      <c r="W113" s="144"/>
      <c r="X113" s="144"/>
      <c r="Y113" s="144"/>
      <c r="Z113" s="144"/>
      <c r="AA113" s="144"/>
    </row>
    <row r="114" spans="9:27" x14ac:dyDescent="0.35">
      <c r="I114" s="144"/>
      <c r="J114" s="144"/>
      <c r="K114" s="144"/>
      <c r="L114" s="144"/>
      <c r="M114" s="144"/>
      <c r="N114" s="144"/>
      <c r="O114" s="144"/>
      <c r="P114" s="144"/>
      <c r="Q114" s="144"/>
      <c r="R114" s="144"/>
      <c r="S114" s="144"/>
      <c r="T114" s="144"/>
      <c r="U114" s="144"/>
      <c r="V114" s="144"/>
      <c r="W114" s="144"/>
      <c r="X114" s="144"/>
      <c r="Y114" s="144"/>
      <c r="Z114" s="144"/>
      <c r="AA114" s="144"/>
    </row>
    <row r="115" spans="9:27" x14ac:dyDescent="0.35">
      <c r="I115" s="144"/>
      <c r="J115" s="144"/>
      <c r="K115" s="144"/>
      <c r="L115" s="144"/>
      <c r="M115" s="144"/>
      <c r="N115" s="144"/>
      <c r="O115" s="144"/>
      <c r="P115" s="144"/>
      <c r="Q115" s="144"/>
      <c r="R115" s="144"/>
      <c r="S115" s="144"/>
      <c r="T115" s="144"/>
      <c r="U115" s="144"/>
      <c r="V115" s="144"/>
      <c r="W115" s="144"/>
      <c r="X115" s="144"/>
      <c r="Y115" s="144"/>
      <c r="Z115" s="144"/>
      <c r="AA115" s="144"/>
    </row>
    <row r="116" spans="9:27" x14ac:dyDescent="0.35">
      <c r="I116" s="144"/>
      <c r="J116" s="144"/>
      <c r="K116" s="144"/>
      <c r="L116" s="144"/>
      <c r="M116" s="144"/>
      <c r="N116" s="144"/>
      <c r="O116" s="144"/>
      <c r="P116" s="144"/>
      <c r="Q116" s="144"/>
      <c r="R116" s="144"/>
      <c r="S116" s="144"/>
      <c r="T116" s="144"/>
      <c r="U116" s="144"/>
      <c r="V116" s="144"/>
      <c r="W116" s="144"/>
      <c r="X116" s="144"/>
      <c r="Y116" s="144"/>
      <c r="Z116" s="144"/>
      <c r="AA116" s="144"/>
    </row>
    <row r="117" spans="9:27" x14ac:dyDescent="0.35">
      <c r="I117" s="144"/>
      <c r="J117" s="144"/>
      <c r="K117" s="144"/>
      <c r="L117" s="144"/>
      <c r="M117" s="144"/>
      <c r="N117" s="144"/>
      <c r="O117" s="144"/>
      <c r="P117" s="144"/>
      <c r="Q117" s="144"/>
      <c r="R117" s="144"/>
      <c r="S117" s="144"/>
      <c r="T117" s="144"/>
      <c r="U117" s="144"/>
      <c r="V117" s="144"/>
      <c r="W117" s="144"/>
      <c r="X117" s="144"/>
      <c r="Y117" s="144"/>
      <c r="Z117" s="144"/>
      <c r="AA117" s="144"/>
    </row>
    <row r="118" spans="9:27" x14ac:dyDescent="0.35">
      <c r="I118" s="144"/>
      <c r="J118" s="144"/>
      <c r="K118" s="144"/>
      <c r="L118" s="144"/>
      <c r="M118" s="144"/>
      <c r="N118" s="144"/>
      <c r="O118" s="144"/>
      <c r="P118" s="144"/>
      <c r="Q118" s="144"/>
      <c r="R118" s="144"/>
      <c r="S118" s="144"/>
      <c r="T118" s="144"/>
      <c r="U118" s="144"/>
      <c r="V118" s="144"/>
      <c r="W118" s="144"/>
      <c r="X118" s="144"/>
      <c r="Y118" s="144"/>
      <c r="Z118" s="144"/>
      <c r="AA118" s="144"/>
    </row>
    <row r="119" spans="9:27" x14ac:dyDescent="0.35">
      <c r="I119" s="144"/>
      <c r="J119" s="144"/>
      <c r="K119" s="144"/>
      <c r="L119" s="144"/>
      <c r="M119" s="144"/>
      <c r="N119" s="144"/>
      <c r="O119" s="144"/>
      <c r="P119" s="144"/>
      <c r="Q119" s="144"/>
      <c r="R119" s="144"/>
      <c r="S119" s="144"/>
      <c r="T119" s="144"/>
      <c r="U119" s="144"/>
      <c r="V119" s="144"/>
      <c r="W119" s="144"/>
      <c r="X119" s="144"/>
      <c r="Y119" s="144"/>
      <c r="Z119" s="144"/>
      <c r="AA119" s="144"/>
    </row>
    <row r="120" spans="9:27" x14ac:dyDescent="0.35">
      <c r="I120" s="144"/>
      <c r="J120" s="144"/>
      <c r="K120" s="144"/>
      <c r="L120" s="144"/>
      <c r="M120" s="144"/>
      <c r="N120" s="144"/>
      <c r="O120" s="144"/>
      <c r="P120" s="144"/>
      <c r="Q120" s="144"/>
      <c r="R120" s="144"/>
      <c r="S120" s="144"/>
      <c r="T120" s="144"/>
      <c r="U120" s="144"/>
      <c r="V120" s="144"/>
      <c r="W120" s="144"/>
      <c r="X120" s="144"/>
      <c r="Y120" s="144"/>
      <c r="Z120" s="144"/>
      <c r="AA120" s="144"/>
    </row>
    <row r="121" spans="9:27" x14ac:dyDescent="0.35">
      <c r="I121" s="144"/>
      <c r="J121" s="144"/>
      <c r="K121" s="144"/>
      <c r="L121" s="144"/>
      <c r="M121" s="144"/>
      <c r="N121" s="144"/>
      <c r="O121" s="144"/>
      <c r="P121" s="144"/>
      <c r="Q121" s="144"/>
      <c r="R121" s="144"/>
      <c r="S121" s="144"/>
      <c r="T121" s="144"/>
      <c r="U121" s="144"/>
      <c r="V121" s="144"/>
      <c r="W121" s="144"/>
      <c r="X121" s="144"/>
      <c r="Y121" s="144"/>
      <c r="Z121" s="144"/>
      <c r="AA121" s="144"/>
    </row>
    <row r="122" spans="9:27" x14ac:dyDescent="0.35">
      <c r="I122" s="144"/>
      <c r="J122" s="144"/>
      <c r="K122" s="144"/>
      <c r="L122" s="144"/>
      <c r="M122" s="144"/>
      <c r="N122" s="144"/>
      <c r="O122" s="144"/>
      <c r="P122" s="144"/>
      <c r="Q122" s="144"/>
      <c r="R122" s="144"/>
      <c r="S122" s="144"/>
      <c r="T122" s="144"/>
      <c r="U122" s="144"/>
      <c r="V122" s="144"/>
      <c r="W122" s="144"/>
      <c r="X122" s="144"/>
      <c r="Y122" s="144"/>
      <c r="Z122" s="144"/>
      <c r="AA122" s="144"/>
    </row>
    <row r="123" spans="9:27" x14ac:dyDescent="0.35">
      <c r="I123" s="144"/>
      <c r="J123" s="144"/>
      <c r="K123" s="144"/>
      <c r="L123" s="144"/>
      <c r="M123" s="144"/>
      <c r="N123" s="144"/>
      <c r="O123" s="144"/>
      <c r="P123" s="144"/>
      <c r="Q123" s="144"/>
      <c r="R123" s="144"/>
      <c r="S123" s="144"/>
      <c r="T123" s="144"/>
      <c r="U123" s="144"/>
      <c r="V123" s="144"/>
      <c r="W123" s="144"/>
      <c r="X123" s="144"/>
      <c r="Y123" s="144"/>
      <c r="Z123" s="144"/>
      <c r="AA123" s="144"/>
    </row>
    <row r="124" spans="9:27" x14ac:dyDescent="0.35">
      <c r="I124" s="144"/>
      <c r="J124" s="144"/>
      <c r="K124" s="144"/>
      <c r="L124" s="144"/>
      <c r="M124" s="144"/>
      <c r="N124" s="144"/>
      <c r="O124" s="144"/>
      <c r="P124" s="144"/>
      <c r="Q124" s="144"/>
      <c r="R124" s="144"/>
      <c r="S124" s="144"/>
      <c r="T124" s="144"/>
      <c r="U124" s="144"/>
      <c r="V124" s="144"/>
      <c r="W124" s="144"/>
      <c r="X124" s="144"/>
      <c r="Y124" s="144"/>
      <c r="Z124" s="144"/>
      <c r="AA124" s="144"/>
    </row>
    <row r="125" spans="9:27" x14ac:dyDescent="0.35">
      <c r="I125" s="144"/>
      <c r="J125" s="144"/>
      <c r="K125" s="144"/>
      <c r="L125" s="144"/>
      <c r="M125" s="144"/>
      <c r="N125" s="144"/>
      <c r="O125" s="144"/>
      <c r="P125" s="144"/>
      <c r="Q125" s="144"/>
      <c r="R125" s="144"/>
      <c r="S125" s="144"/>
      <c r="T125" s="144"/>
      <c r="U125" s="144"/>
      <c r="V125" s="144"/>
      <c r="W125" s="144"/>
      <c r="X125" s="144"/>
      <c r="Y125" s="144"/>
      <c r="Z125" s="144"/>
      <c r="AA125" s="144"/>
    </row>
    <row r="126" spans="9:27" x14ac:dyDescent="0.35">
      <c r="I126" s="144"/>
      <c r="J126" s="144"/>
      <c r="K126" s="144"/>
      <c r="L126" s="144"/>
      <c r="M126" s="144"/>
      <c r="N126" s="144"/>
      <c r="O126" s="144"/>
      <c r="P126" s="144"/>
      <c r="Q126" s="144"/>
      <c r="R126" s="144"/>
      <c r="S126" s="144"/>
      <c r="T126" s="144"/>
      <c r="U126" s="144"/>
      <c r="V126" s="144"/>
      <c r="W126" s="144"/>
      <c r="X126" s="144"/>
      <c r="Y126" s="144"/>
      <c r="Z126" s="144"/>
      <c r="AA126" s="144"/>
    </row>
    <row r="127" spans="9:27" x14ac:dyDescent="0.35">
      <c r="I127" s="144"/>
      <c r="J127" s="144"/>
      <c r="K127" s="144"/>
      <c r="L127" s="144"/>
      <c r="M127" s="144"/>
      <c r="N127" s="144"/>
      <c r="O127" s="144"/>
      <c r="P127" s="144"/>
      <c r="Q127" s="144"/>
      <c r="R127" s="144"/>
      <c r="S127" s="144"/>
      <c r="T127" s="144"/>
      <c r="U127" s="144"/>
      <c r="V127" s="144"/>
      <c r="W127" s="144"/>
      <c r="X127" s="144"/>
      <c r="Y127" s="144"/>
      <c r="Z127" s="144"/>
      <c r="AA127" s="144"/>
    </row>
    <row r="128" spans="9:27" x14ac:dyDescent="0.35">
      <c r="I128" s="144"/>
      <c r="J128" s="144"/>
      <c r="K128" s="144"/>
      <c r="L128" s="144"/>
      <c r="M128" s="144"/>
      <c r="N128" s="144"/>
      <c r="O128" s="144"/>
      <c r="P128" s="144"/>
      <c r="Q128" s="144"/>
      <c r="R128" s="144"/>
      <c r="S128" s="144"/>
      <c r="T128" s="144"/>
      <c r="U128" s="144"/>
      <c r="V128" s="144"/>
      <c r="W128" s="144"/>
      <c r="X128" s="144"/>
      <c r="Y128" s="144"/>
      <c r="Z128" s="144"/>
      <c r="AA128" s="144"/>
    </row>
    <row r="129" spans="9:27" x14ac:dyDescent="0.35">
      <c r="I129" s="144"/>
      <c r="J129" s="144"/>
      <c r="K129" s="144"/>
      <c r="L129" s="144"/>
      <c r="M129" s="144"/>
      <c r="N129" s="144"/>
      <c r="O129" s="144"/>
      <c r="P129" s="144"/>
      <c r="Q129" s="144"/>
      <c r="R129" s="144"/>
      <c r="S129" s="144"/>
      <c r="T129" s="144"/>
      <c r="U129" s="144"/>
      <c r="V129" s="144"/>
      <c r="W129" s="144"/>
      <c r="X129" s="144"/>
      <c r="Y129" s="144"/>
      <c r="Z129" s="144"/>
      <c r="AA129" s="144"/>
    </row>
    <row r="130" spans="9:27" x14ac:dyDescent="0.35">
      <c r="I130" s="144"/>
      <c r="J130" s="144"/>
      <c r="K130" s="144"/>
      <c r="L130" s="144"/>
      <c r="M130" s="144"/>
      <c r="N130" s="144"/>
      <c r="O130" s="144"/>
      <c r="P130" s="144"/>
      <c r="Q130" s="144"/>
      <c r="R130" s="144"/>
      <c r="S130" s="144"/>
      <c r="T130" s="144"/>
      <c r="U130" s="144"/>
      <c r="V130" s="144"/>
      <c r="W130" s="144"/>
      <c r="X130" s="144"/>
      <c r="Y130" s="144"/>
      <c r="Z130" s="144"/>
      <c r="AA130" s="144"/>
    </row>
    <row r="131" spans="9:27" x14ac:dyDescent="0.35">
      <c r="I131" s="144"/>
      <c r="J131" s="144"/>
      <c r="K131" s="144"/>
      <c r="L131" s="144"/>
      <c r="M131" s="144"/>
      <c r="N131" s="144"/>
      <c r="O131" s="144"/>
      <c r="P131" s="144"/>
      <c r="Q131" s="144"/>
      <c r="R131" s="144"/>
      <c r="S131" s="144"/>
      <c r="T131" s="144"/>
      <c r="U131" s="144"/>
      <c r="V131" s="144"/>
      <c r="W131" s="144"/>
      <c r="X131" s="144"/>
      <c r="Y131" s="144"/>
      <c r="Z131" s="144"/>
      <c r="AA131" s="144"/>
    </row>
    <row r="132" spans="9:27" x14ac:dyDescent="0.35">
      <c r="I132" s="144"/>
      <c r="J132" s="144"/>
      <c r="K132" s="144"/>
      <c r="L132" s="144"/>
      <c r="M132" s="144"/>
      <c r="N132" s="144"/>
      <c r="O132" s="144"/>
      <c r="P132" s="144"/>
      <c r="Q132" s="144"/>
      <c r="R132" s="144"/>
      <c r="S132" s="144"/>
      <c r="T132" s="144"/>
      <c r="U132" s="144"/>
      <c r="V132" s="144"/>
      <c r="W132" s="144"/>
      <c r="X132" s="144"/>
      <c r="Y132" s="144"/>
      <c r="Z132" s="144"/>
      <c r="AA132" s="144"/>
    </row>
    <row r="133" spans="9:27" x14ac:dyDescent="0.35">
      <c r="I133" s="144"/>
      <c r="J133" s="144"/>
      <c r="K133" s="144"/>
      <c r="L133" s="144"/>
      <c r="M133" s="144"/>
      <c r="N133" s="144"/>
      <c r="O133" s="144"/>
      <c r="P133" s="144"/>
      <c r="Q133" s="144"/>
      <c r="R133" s="144"/>
      <c r="S133" s="144"/>
      <c r="T133" s="144"/>
      <c r="U133" s="144"/>
      <c r="V133" s="144"/>
      <c r="W133" s="144"/>
      <c r="X133" s="144"/>
      <c r="Y133" s="144"/>
      <c r="Z133" s="144"/>
      <c r="AA133" s="144"/>
    </row>
    <row r="134" spans="9:27" x14ac:dyDescent="0.35">
      <c r="I134" s="144"/>
      <c r="J134" s="144"/>
      <c r="K134" s="144"/>
      <c r="L134" s="144"/>
      <c r="M134" s="144"/>
      <c r="N134" s="144"/>
      <c r="O134" s="144"/>
      <c r="P134" s="144"/>
      <c r="Q134" s="144"/>
      <c r="R134" s="144"/>
      <c r="S134" s="144"/>
      <c r="T134" s="144"/>
      <c r="U134" s="144"/>
      <c r="V134" s="144"/>
      <c r="W134" s="144"/>
      <c r="X134" s="144"/>
      <c r="Y134" s="144"/>
      <c r="Z134" s="144"/>
      <c r="AA134" s="144"/>
    </row>
    <row r="135" spans="9:27" x14ac:dyDescent="0.35">
      <c r="I135" s="144"/>
      <c r="J135" s="144"/>
      <c r="K135" s="144"/>
      <c r="L135" s="144"/>
      <c r="M135" s="144"/>
      <c r="N135" s="144"/>
      <c r="O135" s="144"/>
      <c r="P135" s="144"/>
      <c r="Q135" s="144"/>
      <c r="R135" s="144"/>
      <c r="S135" s="144"/>
      <c r="T135" s="144"/>
      <c r="U135" s="144"/>
      <c r="V135" s="144"/>
      <c r="W135" s="144"/>
      <c r="X135" s="144"/>
      <c r="Y135" s="144"/>
      <c r="Z135" s="144"/>
      <c r="AA135" s="144"/>
    </row>
    <row r="136" spans="9:27" x14ac:dyDescent="0.35">
      <c r="I136" s="144"/>
      <c r="J136" s="144"/>
      <c r="K136" s="144"/>
      <c r="L136" s="144"/>
      <c r="M136" s="144"/>
      <c r="N136" s="144"/>
      <c r="O136" s="144"/>
      <c r="P136" s="144"/>
      <c r="Q136" s="144"/>
      <c r="R136" s="144"/>
      <c r="S136" s="144"/>
      <c r="T136" s="144"/>
      <c r="U136" s="144"/>
      <c r="V136" s="144"/>
      <c r="W136" s="144"/>
      <c r="X136" s="144"/>
      <c r="Y136" s="144"/>
      <c r="Z136" s="144"/>
      <c r="AA136" s="144"/>
    </row>
    <row r="137" spans="9:27" x14ac:dyDescent="0.35">
      <c r="I137" s="144"/>
      <c r="J137" s="144"/>
      <c r="K137" s="144"/>
      <c r="L137" s="144"/>
      <c r="M137" s="144"/>
      <c r="N137" s="144"/>
      <c r="O137" s="144"/>
      <c r="P137" s="144"/>
      <c r="Q137" s="144"/>
      <c r="R137" s="144"/>
      <c r="S137" s="144"/>
      <c r="T137" s="144"/>
      <c r="U137" s="144"/>
      <c r="V137" s="144"/>
      <c r="W137" s="144"/>
      <c r="X137" s="144"/>
      <c r="Y137" s="144"/>
      <c r="Z137" s="144"/>
      <c r="AA137" s="144"/>
    </row>
    <row r="138" spans="9:27" x14ac:dyDescent="0.35">
      <c r="I138" s="144"/>
      <c r="J138" s="144"/>
      <c r="K138" s="144"/>
      <c r="L138" s="144"/>
      <c r="M138" s="144"/>
      <c r="N138" s="144"/>
      <c r="O138" s="144"/>
      <c r="P138" s="144"/>
      <c r="Q138" s="144"/>
      <c r="R138" s="144"/>
      <c r="S138" s="144"/>
      <c r="T138" s="144"/>
      <c r="U138" s="144"/>
      <c r="V138" s="144"/>
      <c r="W138" s="144"/>
      <c r="X138" s="144"/>
      <c r="Y138" s="144"/>
      <c r="Z138" s="144"/>
      <c r="AA138" s="144"/>
    </row>
    <row r="139" spans="9:27" x14ac:dyDescent="0.35">
      <c r="I139" s="144"/>
      <c r="J139" s="144"/>
      <c r="K139" s="144"/>
      <c r="L139" s="144"/>
      <c r="M139" s="144"/>
      <c r="N139" s="144"/>
      <c r="O139" s="144"/>
      <c r="P139" s="144"/>
      <c r="Q139" s="144"/>
      <c r="R139" s="144"/>
      <c r="S139" s="144"/>
      <c r="T139" s="144"/>
      <c r="U139" s="144"/>
      <c r="V139" s="144"/>
      <c r="W139" s="144"/>
      <c r="X139" s="144"/>
      <c r="Y139" s="144"/>
      <c r="Z139" s="144"/>
      <c r="AA139" s="144"/>
    </row>
    <row r="140" spans="9:27" x14ac:dyDescent="0.35">
      <c r="I140" s="144"/>
      <c r="J140" s="144"/>
      <c r="K140" s="144"/>
      <c r="L140" s="144"/>
      <c r="M140" s="144"/>
      <c r="N140" s="144"/>
      <c r="O140" s="144"/>
      <c r="P140" s="144"/>
      <c r="Q140" s="144"/>
      <c r="R140" s="144"/>
      <c r="S140" s="144"/>
      <c r="T140" s="144"/>
      <c r="U140" s="144"/>
      <c r="V140" s="144"/>
      <c r="W140" s="144"/>
      <c r="X140" s="144"/>
      <c r="Y140" s="144"/>
      <c r="Z140" s="144"/>
      <c r="AA140" s="144"/>
    </row>
    <row r="141" spans="9:27" x14ac:dyDescent="0.35">
      <c r="I141" s="144"/>
      <c r="J141" s="144"/>
      <c r="K141" s="144"/>
      <c r="L141" s="144"/>
      <c r="M141" s="144"/>
      <c r="N141" s="144"/>
      <c r="O141" s="144"/>
      <c r="P141" s="144"/>
      <c r="Q141" s="144"/>
      <c r="R141" s="144"/>
      <c r="S141" s="144"/>
      <c r="T141" s="144"/>
      <c r="U141" s="144"/>
      <c r="V141" s="144"/>
      <c r="W141" s="144"/>
      <c r="X141" s="144"/>
      <c r="Y141" s="144"/>
      <c r="Z141" s="144"/>
      <c r="AA141" s="144"/>
    </row>
    <row r="142" spans="9:27" x14ac:dyDescent="0.35">
      <c r="I142" s="144"/>
      <c r="J142" s="144"/>
      <c r="K142" s="144"/>
      <c r="L142" s="144"/>
      <c r="M142" s="144"/>
      <c r="N142" s="144"/>
      <c r="O142" s="144"/>
      <c r="P142" s="144"/>
      <c r="Q142" s="144"/>
      <c r="R142" s="144"/>
      <c r="S142" s="144"/>
      <c r="T142" s="144"/>
      <c r="U142" s="144"/>
      <c r="V142" s="144"/>
      <c r="W142" s="144"/>
      <c r="X142" s="144"/>
      <c r="Y142" s="144"/>
      <c r="Z142" s="144"/>
      <c r="AA142" s="144"/>
    </row>
    <row r="143" spans="9:27" x14ac:dyDescent="0.35">
      <c r="I143" s="144"/>
      <c r="J143" s="144"/>
      <c r="K143" s="144"/>
      <c r="L143" s="144"/>
      <c r="M143" s="144"/>
      <c r="N143" s="144"/>
      <c r="O143" s="144"/>
      <c r="P143" s="144"/>
      <c r="Q143" s="144"/>
      <c r="R143" s="144"/>
      <c r="S143" s="144"/>
      <c r="T143" s="144"/>
      <c r="U143" s="144"/>
      <c r="V143" s="144"/>
      <c r="W143" s="144"/>
      <c r="X143" s="144"/>
      <c r="Y143" s="144"/>
      <c r="Z143" s="144"/>
      <c r="AA143" s="144"/>
    </row>
    <row r="144" spans="9:27" x14ac:dyDescent="0.35">
      <c r="I144" s="144"/>
      <c r="J144" s="144"/>
      <c r="K144" s="144"/>
      <c r="L144" s="144"/>
      <c r="M144" s="144"/>
      <c r="N144" s="144"/>
      <c r="O144" s="144"/>
      <c r="P144" s="144"/>
      <c r="Q144" s="144"/>
      <c r="R144" s="144"/>
      <c r="S144" s="144"/>
      <c r="T144" s="144"/>
      <c r="U144" s="144"/>
      <c r="V144" s="144"/>
      <c r="W144" s="144"/>
      <c r="X144" s="144"/>
      <c r="Y144" s="144"/>
      <c r="Z144" s="144"/>
      <c r="AA144" s="144"/>
    </row>
    <row r="145" spans="9:27" x14ac:dyDescent="0.35">
      <c r="I145" s="144"/>
      <c r="J145" s="144"/>
      <c r="K145" s="144"/>
      <c r="L145" s="144"/>
      <c r="M145" s="144"/>
      <c r="N145" s="144"/>
      <c r="O145" s="144"/>
      <c r="P145" s="144"/>
      <c r="Q145" s="144"/>
      <c r="R145" s="144"/>
      <c r="S145" s="144"/>
      <c r="T145" s="144"/>
      <c r="U145" s="144"/>
      <c r="V145" s="144"/>
      <c r="W145" s="144"/>
      <c r="X145" s="144"/>
      <c r="Y145" s="144"/>
      <c r="Z145" s="144"/>
      <c r="AA145" s="144"/>
    </row>
    <row r="146" spans="9:27" x14ac:dyDescent="0.35">
      <c r="I146" s="144"/>
      <c r="J146" s="144"/>
      <c r="K146" s="144"/>
      <c r="L146" s="144"/>
      <c r="M146" s="144"/>
      <c r="N146" s="144"/>
      <c r="O146" s="144"/>
      <c r="P146" s="144"/>
      <c r="Q146" s="144"/>
      <c r="R146" s="144"/>
      <c r="S146" s="144"/>
      <c r="T146" s="144"/>
      <c r="U146" s="144"/>
      <c r="V146" s="144"/>
      <c r="W146" s="144"/>
      <c r="X146" s="144"/>
      <c r="Y146" s="144"/>
      <c r="Z146" s="144"/>
      <c r="AA146" s="144"/>
    </row>
    <row r="147" spans="9:27" x14ac:dyDescent="0.35">
      <c r="I147" s="144"/>
      <c r="J147" s="144"/>
      <c r="K147" s="144"/>
      <c r="L147" s="144"/>
      <c r="M147" s="144"/>
      <c r="N147" s="144"/>
      <c r="O147" s="144"/>
      <c r="P147" s="144"/>
      <c r="Q147" s="144"/>
      <c r="R147" s="144"/>
      <c r="S147" s="144"/>
      <c r="T147" s="144"/>
      <c r="U147" s="144"/>
      <c r="V147" s="144"/>
      <c r="W147" s="144"/>
      <c r="X147" s="144"/>
      <c r="Y147" s="144"/>
      <c r="Z147" s="144"/>
      <c r="AA147" s="144"/>
    </row>
    <row r="148" spans="9:27" x14ac:dyDescent="0.35">
      <c r="I148" s="144"/>
      <c r="J148" s="144"/>
      <c r="K148" s="144"/>
      <c r="L148" s="144"/>
      <c r="M148" s="144"/>
      <c r="N148" s="144"/>
      <c r="O148" s="144"/>
      <c r="P148" s="144"/>
      <c r="Q148" s="144"/>
      <c r="R148" s="144"/>
      <c r="S148" s="144"/>
      <c r="T148" s="144"/>
      <c r="U148" s="144"/>
      <c r="V148" s="144"/>
      <c r="W148" s="144"/>
      <c r="X148" s="144"/>
      <c r="Y148" s="144"/>
      <c r="Z148" s="144"/>
      <c r="AA148" s="144"/>
    </row>
    <row r="149" spans="9:27" x14ac:dyDescent="0.35">
      <c r="I149" s="144"/>
      <c r="J149" s="144"/>
      <c r="K149" s="144"/>
      <c r="L149" s="144"/>
      <c r="M149" s="144"/>
      <c r="N149" s="144"/>
      <c r="O149" s="144"/>
      <c r="P149" s="144"/>
      <c r="Q149" s="144"/>
      <c r="R149" s="144"/>
      <c r="S149" s="144"/>
      <c r="T149" s="144"/>
      <c r="U149" s="144"/>
      <c r="V149" s="144"/>
      <c r="W149" s="144"/>
      <c r="X149" s="144"/>
      <c r="Y149" s="144"/>
      <c r="Z149" s="144"/>
      <c r="AA149" s="144"/>
    </row>
    <row r="150" spans="9:27" x14ac:dyDescent="0.35">
      <c r="I150" s="144"/>
      <c r="J150" s="144"/>
      <c r="K150" s="144"/>
      <c r="L150" s="144"/>
      <c r="M150" s="144"/>
      <c r="N150" s="144"/>
      <c r="O150" s="144"/>
      <c r="P150" s="144"/>
      <c r="Q150" s="144"/>
      <c r="R150" s="144"/>
      <c r="S150" s="144"/>
      <c r="T150" s="144"/>
      <c r="U150" s="144"/>
      <c r="V150" s="144"/>
      <c r="W150" s="144"/>
      <c r="X150" s="144"/>
      <c r="Y150" s="144"/>
      <c r="Z150" s="144"/>
      <c r="AA150" s="144"/>
    </row>
    <row r="151" spans="9:27" x14ac:dyDescent="0.35">
      <c r="I151" s="144"/>
      <c r="J151" s="144"/>
      <c r="K151" s="144"/>
      <c r="L151" s="144"/>
      <c r="M151" s="144"/>
      <c r="N151" s="144"/>
      <c r="O151" s="144"/>
      <c r="P151" s="144"/>
      <c r="Q151" s="144"/>
      <c r="R151" s="144"/>
      <c r="S151" s="144"/>
      <c r="T151" s="144"/>
      <c r="U151" s="144"/>
      <c r="V151" s="144"/>
      <c r="W151" s="144"/>
      <c r="X151" s="144"/>
      <c r="Y151" s="144"/>
      <c r="Z151" s="144"/>
      <c r="AA151" s="144"/>
    </row>
    <row r="152" spans="9:27" x14ac:dyDescent="0.35">
      <c r="I152" s="144"/>
      <c r="J152" s="144"/>
      <c r="K152" s="144"/>
      <c r="L152" s="144"/>
      <c r="M152" s="144"/>
      <c r="N152" s="144"/>
      <c r="O152" s="144"/>
      <c r="P152" s="144"/>
      <c r="Q152" s="144"/>
      <c r="R152" s="144"/>
      <c r="S152" s="144"/>
      <c r="T152" s="144"/>
      <c r="U152" s="144"/>
      <c r="V152" s="144"/>
      <c r="W152" s="144"/>
      <c r="X152" s="144"/>
      <c r="Y152" s="144"/>
      <c r="Z152" s="144"/>
      <c r="AA152" s="144"/>
    </row>
    <row r="153" spans="9:27" x14ac:dyDescent="0.35">
      <c r="S153" s="144"/>
      <c r="T153" s="144"/>
      <c r="U153" s="144"/>
      <c r="V153" s="144"/>
      <c r="W153" s="144"/>
      <c r="X153" s="144"/>
      <c r="Y153" s="144"/>
      <c r="Z153" s="144"/>
      <c r="AA153" s="144"/>
    </row>
    <row r="154" spans="9:27" x14ac:dyDescent="0.35">
      <c r="S154" s="144"/>
      <c r="T154" s="144"/>
      <c r="U154" s="144"/>
      <c r="V154" s="144"/>
      <c r="W154" s="144"/>
      <c r="X154" s="144"/>
      <c r="Y154" s="144"/>
      <c r="Z154" s="144"/>
      <c r="AA154" s="144"/>
    </row>
  </sheetData>
  <mergeCells count="24">
    <mergeCell ref="B18:D18"/>
    <mergeCell ref="K18:L18"/>
    <mergeCell ref="S18:T18"/>
    <mergeCell ref="B15:C15"/>
    <mergeCell ref="J15:K15"/>
    <mergeCell ref="R15:S15"/>
    <mergeCell ref="B16:C16"/>
    <mergeCell ref="J16:K16"/>
    <mergeCell ref="R16:S16"/>
    <mergeCell ref="B5:B13"/>
    <mergeCell ref="J5:J13"/>
    <mergeCell ref="R5:R13"/>
    <mergeCell ref="B14:C14"/>
    <mergeCell ref="J14:K14"/>
    <mergeCell ref="R14:S14"/>
    <mergeCell ref="B2:G2"/>
    <mergeCell ref="J2:O2"/>
    <mergeCell ref="R2:W2"/>
    <mergeCell ref="B3:C4"/>
    <mergeCell ref="D3:G3"/>
    <mergeCell ref="J3:K4"/>
    <mergeCell ref="L3:O3"/>
    <mergeCell ref="R3:S4"/>
    <mergeCell ref="T3:W3"/>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Drop Down 1">
              <controlPr defaultSize="0" autoLine="0" autoPict="0">
                <anchor moveWithCells="1">
                  <from>
                    <xdr:col>14</xdr:col>
                    <xdr:colOff>0</xdr:colOff>
                    <xdr:row>17</xdr:row>
                    <xdr:rowOff>0</xdr:rowOff>
                  </from>
                  <to>
                    <xdr:col>15</xdr:col>
                    <xdr:colOff>0</xdr:colOff>
                    <xdr:row>18</xdr:row>
                    <xdr:rowOff>0</xdr:rowOff>
                  </to>
                </anchor>
              </controlPr>
            </control>
          </mc:Choice>
        </mc:AlternateContent>
        <mc:AlternateContent xmlns:mc="http://schemas.openxmlformats.org/markup-compatibility/2006">
          <mc:Choice Requires="x14">
            <control shapeId="18434" r:id="rId5" name="Drop Down 2">
              <controlPr defaultSize="0" autoLine="0" autoPict="0">
                <anchor moveWithCells="1">
                  <from>
                    <xdr:col>22</xdr:col>
                    <xdr:colOff>0</xdr:colOff>
                    <xdr:row>17</xdr:row>
                    <xdr:rowOff>19050</xdr:rowOff>
                  </from>
                  <to>
                    <xdr:col>23</xdr:col>
                    <xdr:colOff>0</xdr:colOff>
                    <xdr:row>18</xdr:row>
                    <xdr:rowOff>0</xdr:rowOff>
                  </to>
                </anchor>
              </controlPr>
            </control>
          </mc:Choice>
        </mc:AlternateContent>
        <mc:AlternateContent xmlns:mc="http://schemas.openxmlformats.org/markup-compatibility/2006">
          <mc:Choice Requires="x14">
            <control shapeId="18435" r:id="rId6" name="Drop Down 3">
              <controlPr defaultSize="0" autoLine="0" autoPict="0">
                <anchor moveWithCells="1">
                  <from>
                    <xdr:col>6</xdr:col>
                    <xdr:colOff>0</xdr:colOff>
                    <xdr:row>17</xdr:row>
                    <xdr:rowOff>0</xdr:rowOff>
                  </from>
                  <to>
                    <xdr:col>7</xdr:col>
                    <xdr:colOff>0</xdr:colOff>
                    <xdr:row>18</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S50"/>
  <sheetViews>
    <sheetView workbookViewId="0">
      <selection activeCell="E64" sqref="E64"/>
    </sheetView>
  </sheetViews>
  <sheetFormatPr defaultRowHeight="14.5" x14ac:dyDescent="0.35"/>
  <cols>
    <col min="3" max="3" width="18.7265625" customWidth="1"/>
    <col min="5" max="19" width="9.7265625" customWidth="1"/>
  </cols>
  <sheetData>
    <row r="1" spans="2:19" ht="15" thickBot="1" x14ac:dyDescent="0.4"/>
    <row r="2" spans="2:19" ht="44" thickBot="1" x14ac:dyDescent="0.4">
      <c r="B2" s="609" t="s">
        <v>233</v>
      </c>
      <c r="C2" s="610"/>
      <c r="D2" s="329" t="s">
        <v>3</v>
      </c>
      <c r="E2" s="319" t="s">
        <v>4</v>
      </c>
      <c r="F2" s="319" t="s">
        <v>5</v>
      </c>
      <c r="G2" s="319" t="s">
        <v>6</v>
      </c>
      <c r="H2" s="319" t="s">
        <v>7</v>
      </c>
      <c r="I2" s="319" t="s">
        <v>8</v>
      </c>
      <c r="J2" s="98" t="s">
        <v>9</v>
      </c>
      <c r="K2" s="320" t="s">
        <v>10</v>
      </c>
      <c r="L2" s="320" t="s">
        <v>11</v>
      </c>
      <c r="M2" s="319" t="s">
        <v>12</v>
      </c>
      <c r="N2" s="319" t="s">
        <v>13</v>
      </c>
      <c r="O2" s="319" t="s">
        <v>14</v>
      </c>
      <c r="P2" s="98" t="s">
        <v>15</v>
      </c>
      <c r="Q2" s="319" t="s">
        <v>16</v>
      </c>
      <c r="R2" s="319" t="s">
        <v>17</v>
      </c>
      <c r="S2" s="488" t="s">
        <v>18</v>
      </c>
    </row>
    <row r="3" spans="2:19" x14ac:dyDescent="0.35">
      <c r="B3" s="546" t="s">
        <v>19</v>
      </c>
      <c r="C3" s="547"/>
      <c r="D3" s="51" t="s">
        <v>244</v>
      </c>
      <c r="E3" s="39">
        <v>433</v>
      </c>
      <c r="F3" s="39">
        <v>0</v>
      </c>
      <c r="G3" s="39">
        <v>3</v>
      </c>
      <c r="H3" s="39">
        <v>8</v>
      </c>
      <c r="I3" s="39">
        <v>3</v>
      </c>
      <c r="J3" s="61">
        <v>14</v>
      </c>
      <c r="K3" s="39">
        <v>179</v>
      </c>
      <c r="L3" s="39">
        <v>90</v>
      </c>
      <c r="M3" s="37">
        <v>0.69284064665127021</v>
      </c>
      <c r="N3" s="37">
        <v>1.8475750577367205</v>
      </c>
      <c r="O3" s="37">
        <v>0.69284064665127021</v>
      </c>
      <c r="P3" s="59">
        <v>3.2332563510392611</v>
      </c>
      <c r="Q3" s="38">
        <v>41.339491916859124</v>
      </c>
      <c r="R3" s="38">
        <v>20.785219399538107</v>
      </c>
      <c r="S3" s="125">
        <v>59.666666666666664</v>
      </c>
    </row>
    <row r="4" spans="2:19" x14ac:dyDescent="0.35">
      <c r="B4" s="546"/>
      <c r="C4" s="547"/>
      <c r="D4" s="51" t="s">
        <v>53</v>
      </c>
      <c r="E4" s="39">
        <v>433</v>
      </c>
      <c r="F4" s="39">
        <v>0</v>
      </c>
      <c r="G4" s="39">
        <v>3</v>
      </c>
      <c r="H4" s="39">
        <v>8</v>
      </c>
      <c r="I4" s="39">
        <v>3</v>
      </c>
      <c r="J4" s="61">
        <v>14</v>
      </c>
      <c r="K4" s="39">
        <v>179</v>
      </c>
      <c r="L4" s="39">
        <v>90</v>
      </c>
      <c r="M4" s="37">
        <v>0.69284064665127021</v>
      </c>
      <c r="N4" s="37">
        <v>1.8475750577367205</v>
      </c>
      <c r="O4" s="37">
        <v>0.69284064665127021</v>
      </c>
      <c r="P4" s="59">
        <v>3.2332563510392611</v>
      </c>
      <c r="Q4" s="38">
        <v>41.339491916859124</v>
      </c>
      <c r="R4" s="38">
        <v>20.785219399538107</v>
      </c>
      <c r="S4" s="125">
        <v>59.666666666666664</v>
      </c>
    </row>
    <row r="5" spans="2:19" x14ac:dyDescent="0.35">
      <c r="B5" s="546"/>
      <c r="C5" s="547"/>
      <c r="D5" s="51" t="s">
        <v>54</v>
      </c>
      <c r="E5" s="39">
        <v>254</v>
      </c>
      <c r="F5" s="39">
        <v>0</v>
      </c>
      <c r="G5" s="39">
        <v>4</v>
      </c>
      <c r="H5" s="39">
        <v>2</v>
      </c>
      <c r="I5" s="39">
        <v>3</v>
      </c>
      <c r="J5" s="61">
        <v>9</v>
      </c>
      <c r="K5" s="39">
        <v>43</v>
      </c>
      <c r="L5" s="39">
        <v>15</v>
      </c>
      <c r="M5" s="37">
        <v>1.5748031496062993</v>
      </c>
      <c r="N5" s="37">
        <v>0.78740157480314965</v>
      </c>
      <c r="O5" s="37">
        <v>1.1811023622047243</v>
      </c>
      <c r="P5" s="59">
        <v>3.5433070866141732</v>
      </c>
      <c r="Q5" s="38">
        <v>16.929133858267718</v>
      </c>
      <c r="R5" s="38">
        <v>5.9055118110236222</v>
      </c>
      <c r="S5" s="125">
        <v>10.75</v>
      </c>
    </row>
    <row r="6" spans="2:19" x14ac:dyDescent="0.35">
      <c r="B6" s="546"/>
      <c r="C6" s="547"/>
      <c r="D6" s="51" t="s">
        <v>56</v>
      </c>
      <c r="E6" s="39" t="s">
        <v>234</v>
      </c>
      <c r="F6" s="39">
        <v>0</v>
      </c>
      <c r="G6" s="39">
        <v>14</v>
      </c>
      <c r="H6" s="39">
        <v>0</v>
      </c>
      <c r="I6" s="39">
        <v>3</v>
      </c>
      <c r="J6" s="61">
        <v>17</v>
      </c>
      <c r="K6" s="39">
        <v>161</v>
      </c>
      <c r="L6" s="39">
        <v>0</v>
      </c>
      <c r="M6" s="37">
        <v>5.0541516245487363</v>
      </c>
      <c r="N6" s="37">
        <v>0</v>
      </c>
      <c r="O6" s="37">
        <v>1.0830324909747293</v>
      </c>
      <c r="P6" s="59">
        <v>6.1371841155234659</v>
      </c>
      <c r="Q6" s="38">
        <v>58.122743682310471</v>
      </c>
      <c r="R6" s="38">
        <v>0</v>
      </c>
      <c r="S6" s="125">
        <v>11.5</v>
      </c>
    </row>
    <row r="7" spans="2:19" x14ac:dyDescent="0.35">
      <c r="B7" s="536"/>
      <c r="C7" s="537"/>
      <c r="D7" s="52" t="s">
        <v>57</v>
      </c>
      <c r="E7" s="18" t="s">
        <v>235</v>
      </c>
      <c r="F7" s="18">
        <v>0</v>
      </c>
      <c r="G7" s="18">
        <v>12</v>
      </c>
      <c r="H7" s="18">
        <v>0</v>
      </c>
      <c r="I7" s="18">
        <v>10</v>
      </c>
      <c r="J7" s="19">
        <v>22</v>
      </c>
      <c r="K7" s="18">
        <v>82</v>
      </c>
      <c r="L7" s="18">
        <v>0</v>
      </c>
      <c r="M7" s="20">
        <v>4.5977011494252871</v>
      </c>
      <c r="N7" s="20">
        <v>0</v>
      </c>
      <c r="O7" s="20">
        <v>3.8314176245210727</v>
      </c>
      <c r="P7" s="21">
        <v>8.4291187739463602</v>
      </c>
      <c r="Q7" s="17">
        <v>31.417624521072796</v>
      </c>
      <c r="R7" s="17">
        <v>0</v>
      </c>
      <c r="S7" s="132">
        <v>6.833333333333333</v>
      </c>
    </row>
    <row r="8" spans="2:19" x14ac:dyDescent="0.35">
      <c r="B8" s="536"/>
      <c r="C8" s="537"/>
      <c r="D8" s="52" t="s">
        <v>58</v>
      </c>
      <c r="E8" s="18">
        <v>725</v>
      </c>
      <c r="F8" s="18">
        <v>0</v>
      </c>
      <c r="G8" s="18">
        <v>11</v>
      </c>
      <c r="H8" s="18">
        <v>0</v>
      </c>
      <c r="I8" s="18">
        <v>11</v>
      </c>
      <c r="J8" s="19">
        <v>22</v>
      </c>
      <c r="K8" s="18">
        <v>125</v>
      </c>
      <c r="L8" s="18">
        <v>27</v>
      </c>
      <c r="M8" s="20">
        <v>1.5172413793103448</v>
      </c>
      <c r="N8" s="20">
        <v>0</v>
      </c>
      <c r="O8" s="20">
        <v>1.5172413793103448</v>
      </c>
      <c r="P8" s="21">
        <v>3.0344827586206895</v>
      </c>
      <c r="Q8" s="17">
        <v>17.241379310344829</v>
      </c>
      <c r="R8" s="17">
        <v>3.7241379310344822</v>
      </c>
      <c r="S8" s="132">
        <v>11.363636363636363</v>
      </c>
    </row>
    <row r="9" spans="2:19" x14ac:dyDescent="0.35">
      <c r="B9" s="536"/>
      <c r="C9" s="537"/>
      <c r="D9" s="52" t="s">
        <v>59</v>
      </c>
      <c r="E9" s="17">
        <v>1103</v>
      </c>
      <c r="F9" s="18">
        <v>0</v>
      </c>
      <c r="G9" s="18">
        <v>4</v>
      </c>
      <c r="H9" s="18">
        <v>23</v>
      </c>
      <c r="I9" s="18">
        <v>13</v>
      </c>
      <c r="J9" s="19">
        <v>40</v>
      </c>
      <c r="K9" s="18">
        <v>55</v>
      </c>
      <c r="L9" s="18">
        <v>181</v>
      </c>
      <c r="M9" s="20">
        <v>0.36264732547597461</v>
      </c>
      <c r="N9" s="20">
        <v>2.0852221214868538</v>
      </c>
      <c r="O9" s="20">
        <v>1.1786038077969174</v>
      </c>
      <c r="P9" s="21">
        <v>3.626473254759746</v>
      </c>
      <c r="Q9" s="17">
        <v>4.9864007252946516</v>
      </c>
      <c r="R9" s="17">
        <v>16.409791477787852</v>
      </c>
      <c r="S9" s="132">
        <v>13.75</v>
      </c>
    </row>
    <row r="10" spans="2:19" ht="15" thickBot="1" x14ac:dyDescent="0.4">
      <c r="B10" s="536"/>
      <c r="C10" s="537"/>
      <c r="D10" s="52" t="s">
        <v>51</v>
      </c>
      <c r="E10" s="17">
        <v>371</v>
      </c>
      <c r="F10" s="18">
        <v>0</v>
      </c>
      <c r="G10" s="18">
        <v>0</v>
      </c>
      <c r="H10" s="18">
        <v>2</v>
      </c>
      <c r="I10" s="18">
        <v>1</v>
      </c>
      <c r="J10" s="19">
        <v>3</v>
      </c>
      <c r="K10" s="18">
        <v>0</v>
      </c>
      <c r="L10" s="18">
        <v>5</v>
      </c>
      <c r="M10" s="20">
        <v>0</v>
      </c>
      <c r="N10" s="20">
        <v>0.53908355795148244</v>
      </c>
      <c r="O10" s="20">
        <v>0.26954177897574122</v>
      </c>
      <c r="P10" s="21">
        <v>0.80862533692722371</v>
      </c>
      <c r="Q10" s="17">
        <v>0</v>
      </c>
      <c r="R10" s="17">
        <v>1.3477088948787064</v>
      </c>
      <c r="S10" s="132">
        <v>0</v>
      </c>
    </row>
    <row r="11" spans="2:19" x14ac:dyDescent="0.35">
      <c r="B11" s="617" t="s">
        <v>20</v>
      </c>
      <c r="C11" s="618"/>
      <c r="D11" s="618"/>
      <c r="E11" s="23">
        <v>4618</v>
      </c>
      <c r="F11" s="24">
        <v>0</v>
      </c>
      <c r="G11" s="24">
        <v>52</v>
      </c>
      <c r="H11" s="24">
        <v>40</v>
      </c>
      <c r="I11" s="24">
        <v>50</v>
      </c>
      <c r="J11" s="63">
        <v>142</v>
      </c>
      <c r="K11" s="24">
        <v>782</v>
      </c>
      <c r="L11" s="24">
        <v>355</v>
      </c>
      <c r="M11" s="26">
        <v>1.1260285838025119</v>
      </c>
      <c r="N11" s="26">
        <v>0.86617583369423989</v>
      </c>
      <c r="O11" s="26">
        <v>1.0827197921177998</v>
      </c>
      <c r="P11" s="58">
        <v>3.0749242096145517</v>
      </c>
      <c r="Q11" s="23">
        <v>16.933737548722391</v>
      </c>
      <c r="R11" s="23">
        <v>7.6873105240363797</v>
      </c>
      <c r="S11" s="309">
        <v>15.038461538461538</v>
      </c>
    </row>
    <row r="12" spans="2:19" x14ac:dyDescent="0.35">
      <c r="B12" s="619" t="s">
        <v>32</v>
      </c>
      <c r="C12" s="620"/>
      <c r="D12" s="620"/>
      <c r="E12" s="27">
        <v>6610.7</v>
      </c>
      <c r="F12" s="28">
        <v>0</v>
      </c>
      <c r="G12" s="28">
        <v>87</v>
      </c>
      <c r="H12" s="28">
        <v>50</v>
      </c>
      <c r="I12" s="28">
        <v>85</v>
      </c>
      <c r="J12" s="29">
        <v>222</v>
      </c>
      <c r="K12" s="27">
        <v>1315.7</v>
      </c>
      <c r="L12" s="28">
        <v>456</v>
      </c>
      <c r="M12" s="30">
        <v>1.3160482248475955</v>
      </c>
      <c r="N12" s="30">
        <v>0.75634955451011243</v>
      </c>
      <c r="O12" s="30">
        <v>1.2857942426671911</v>
      </c>
      <c r="P12" s="31">
        <v>3.3581920220248995</v>
      </c>
      <c r="Q12" s="27">
        <v>19.902582177379099</v>
      </c>
      <c r="R12" s="27">
        <v>6.8979079371322252</v>
      </c>
      <c r="S12" s="327">
        <v>15.122988505747127</v>
      </c>
    </row>
    <row r="13" spans="2:19" ht="15" thickBot="1" x14ac:dyDescent="0.4">
      <c r="B13" s="542" t="s">
        <v>21</v>
      </c>
      <c r="C13" s="543"/>
      <c r="D13" s="543"/>
      <c r="E13" s="32">
        <v>13338.3</v>
      </c>
      <c r="F13" s="25">
        <v>0</v>
      </c>
      <c r="G13" s="25">
        <v>125</v>
      </c>
      <c r="H13" s="25">
        <v>65</v>
      </c>
      <c r="I13" s="25">
        <v>108</v>
      </c>
      <c r="J13" s="33">
        <v>298</v>
      </c>
      <c r="K13" s="32">
        <v>2030.5</v>
      </c>
      <c r="L13" s="25">
        <v>914</v>
      </c>
      <c r="M13" s="34">
        <v>0.93715091128554617</v>
      </c>
      <c r="N13" s="34">
        <v>0.48731847386848404</v>
      </c>
      <c r="O13" s="34">
        <v>0.80969838735071198</v>
      </c>
      <c r="P13" s="35">
        <v>2.2341677725047422</v>
      </c>
      <c r="Q13" s="32">
        <v>15.223079402922412</v>
      </c>
      <c r="R13" s="32">
        <v>6.8524474633199137</v>
      </c>
      <c r="S13" s="302">
        <v>16.244</v>
      </c>
    </row>
    <row r="14" spans="2:19" ht="15" thickBot="1" x14ac:dyDescent="0.4"/>
    <row r="15" spans="2:19" ht="44" thickBot="1" x14ac:dyDescent="0.4">
      <c r="B15" s="609" t="s">
        <v>198</v>
      </c>
      <c r="C15" s="610"/>
      <c r="D15" s="329" t="s">
        <v>3</v>
      </c>
      <c r="E15" s="319" t="s">
        <v>4</v>
      </c>
      <c r="F15" s="319" t="s">
        <v>5</v>
      </c>
      <c r="G15" s="319" t="s">
        <v>6</v>
      </c>
      <c r="H15" s="319" t="s">
        <v>7</v>
      </c>
      <c r="I15" s="319" t="s">
        <v>8</v>
      </c>
      <c r="J15" s="98" t="s">
        <v>9</v>
      </c>
      <c r="K15" s="320" t="s">
        <v>10</v>
      </c>
      <c r="L15" s="320" t="s">
        <v>11</v>
      </c>
      <c r="M15" s="319" t="s">
        <v>12</v>
      </c>
      <c r="N15" s="319" t="s">
        <v>13</v>
      </c>
      <c r="O15" s="319" t="s">
        <v>14</v>
      </c>
      <c r="P15" s="98" t="s">
        <v>15</v>
      </c>
      <c r="Q15" s="319" t="s">
        <v>16</v>
      </c>
      <c r="R15" s="319" t="s">
        <v>17</v>
      </c>
      <c r="S15" s="424" t="s">
        <v>18</v>
      </c>
    </row>
    <row r="16" spans="2:19" x14ac:dyDescent="0.35">
      <c r="B16" s="546" t="s">
        <v>19</v>
      </c>
      <c r="C16" s="547"/>
      <c r="D16" s="51" t="s">
        <v>53</v>
      </c>
      <c r="E16" s="39">
        <v>421</v>
      </c>
      <c r="F16" s="39">
        <v>0</v>
      </c>
      <c r="G16" s="39">
        <v>5</v>
      </c>
      <c r="H16" s="39">
        <v>9</v>
      </c>
      <c r="I16" s="39">
        <v>9</v>
      </c>
      <c r="J16" s="61">
        <v>23</v>
      </c>
      <c r="K16" s="39">
        <v>12</v>
      </c>
      <c r="L16" s="39">
        <v>0</v>
      </c>
      <c r="M16" s="37">
        <v>1.1876484560570071</v>
      </c>
      <c r="N16" s="37">
        <v>2.1377672209026128</v>
      </c>
      <c r="O16" s="37">
        <v>2.1377672209026128</v>
      </c>
      <c r="P16" s="59">
        <v>5.4631828978622332</v>
      </c>
      <c r="Q16" s="38">
        <v>2.8503562945368173</v>
      </c>
      <c r="R16" s="38">
        <v>0</v>
      </c>
      <c r="S16" s="125">
        <v>2.4</v>
      </c>
    </row>
    <row r="17" spans="2:19" x14ac:dyDescent="0.35">
      <c r="B17" s="546"/>
      <c r="C17" s="547"/>
      <c r="D17" s="51" t="s">
        <v>54</v>
      </c>
      <c r="E17" s="39">
        <v>293</v>
      </c>
      <c r="F17" s="39">
        <v>0</v>
      </c>
      <c r="G17" s="39">
        <v>1</v>
      </c>
      <c r="H17" s="39">
        <v>2</v>
      </c>
      <c r="I17" s="39">
        <v>4</v>
      </c>
      <c r="J17" s="61">
        <v>7</v>
      </c>
      <c r="K17" s="39">
        <v>3</v>
      </c>
      <c r="L17" s="39">
        <v>5</v>
      </c>
      <c r="M17" s="37">
        <v>0.34129692832764508</v>
      </c>
      <c r="N17" s="37">
        <v>0.68259385665529015</v>
      </c>
      <c r="O17" s="37">
        <v>1.3651877133105803</v>
      </c>
      <c r="P17" s="59">
        <v>2.3890784982935154</v>
      </c>
      <c r="Q17" s="38">
        <v>1.0238907849829351</v>
      </c>
      <c r="R17" s="38">
        <v>1.7064846416382253</v>
      </c>
      <c r="S17" s="125">
        <v>3</v>
      </c>
    </row>
    <row r="18" spans="2:19" x14ac:dyDescent="0.35">
      <c r="B18" s="546"/>
      <c r="C18" s="547"/>
      <c r="D18" s="51" t="s">
        <v>43</v>
      </c>
      <c r="E18" s="39">
        <v>492</v>
      </c>
      <c r="F18" s="39">
        <v>0</v>
      </c>
      <c r="G18" s="39">
        <v>9</v>
      </c>
      <c r="H18" s="39">
        <v>2</v>
      </c>
      <c r="I18" s="39">
        <v>2</v>
      </c>
      <c r="J18" s="61">
        <v>13</v>
      </c>
      <c r="K18" s="39">
        <v>47</v>
      </c>
      <c r="L18" s="39">
        <v>21</v>
      </c>
      <c r="M18" s="37">
        <v>1.8292682926829269</v>
      </c>
      <c r="N18" s="37">
        <v>0.4065040650406504</v>
      </c>
      <c r="O18" s="37">
        <v>0.4065040650406504</v>
      </c>
      <c r="P18" s="59">
        <v>2.6422764227642275</v>
      </c>
      <c r="Q18" s="38">
        <v>9.5528455284552845</v>
      </c>
      <c r="R18" s="38">
        <v>4.2682926829268295</v>
      </c>
      <c r="S18" s="125">
        <v>5.2222222222222223</v>
      </c>
    </row>
    <row r="19" spans="2:19" x14ac:dyDescent="0.35">
      <c r="B19" s="546"/>
      <c r="C19" s="547"/>
      <c r="D19" s="51" t="s">
        <v>56</v>
      </c>
      <c r="E19" s="39" t="s">
        <v>199</v>
      </c>
      <c r="F19" s="39">
        <v>0</v>
      </c>
      <c r="G19" s="39">
        <v>13</v>
      </c>
      <c r="H19" s="39">
        <v>0</v>
      </c>
      <c r="I19" s="39">
        <v>5</v>
      </c>
      <c r="J19" s="61">
        <v>18</v>
      </c>
      <c r="K19" s="39">
        <v>205</v>
      </c>
      <c r="L19" s="39">
        <v>0</v>
      </c>
      <c r="M19" s="37">
        <v>5</v>
      </c>
      <c r="N19" s="37">
        <v>0</v>
      </c>
      <c r="O19" s="37">
        <v>1.9230769230769231</v>
      </c>
      <c r="P19" s="59">
        <v>6.9230769230769234</v>
      </c>
      <c r="Q19" s="38">
        <v>78.84615384615384</v>
      </c>
      <c r="R19" s="38">
        <v>0</v>
      </c>
      <c r="S19" s="125">
        <v>15.76923076923077</v>
      </c>
    </row>
    <row r="20" spans="2:19" x14ac:dyDescent="0.35">
      <c r="B20" s="536"/>
      <c r="C20" s="537"/>
      <c r="D20" s="52" t="s">
        <v>57</v>
      </c>
      <c r="E20" s="18">
        <v>270</v>
      </c>
      <c r="F20" s="18">
        <v>0</v>
      </c>
      <c r="G20" s="18">
        <v>10</v>
      </c>
      <c r="H20" s="18">
        <v>4</v>
      </c>
      <c r="I20" s="18">
        <v>10</v>
      </c>
      <c r="J20" s="19">
        <v>24</v>
      </c>
      <c r="K20" s="18">
        <v>40</v>
      </c>
      <c r="L20" s="18">
        <v>0</v>
      </c>
      <c r="M20" s="20">
        <v>3.7037037037037037</v>
      </c>
      <c r="N20" s="20">
        <v>1.4814814814814814</v>
      </c>
      <c r="O20" s="20">
        <v>3.7037037037037037</v>
      </c>
      <c r="P20" s="21">
        <v>8.8888888888888893</v>
      </c>
      <c r="Q20" s="17">
        <v>14.814814814814813</v>
      </c>
      <c r="R20" s="17">
        <v>0</v>
      </c>
      <c r="S20" s="132">
        <v>4</v>
      </c>
    </row>
    <row r="21" spans="2:19" x14ac:dyDescent="0.35">
      <c r="B21" s="536"/>
      <c r="C21" s="537"/>
      <c r="D21" s="52" t="s">
        <v>58</v>
      </c>
      <c r="E21" s="18">
        <v>720</v>
      </c>
      <c r="F21" s="18">
        <v>0</v>
      </c>
      <c r="G21" s="18">
        <v>12</v>
      </c>
      <c r="H21" s="18">
        <v>1</v>
      </c>
      <c r="I21" s="18">
        <v>16</v>
      </c>
      <c r="J21" s="19">
        <v>29</v>
      </c>
      <c r="K21" s="18">
        <v>363</v>
      </c>
      <c r="L21" s="18">
        <v>300</v>
      </c>
      <c r="M21" s="20">
        <v>1.6666666666666667</v>
      </c>
      <c r="N21" s="20">
        <v>0.1388888888888889</v>
      </c>
      <c r="O21" s="20">
        <v>2.2222222222222223</v>
      </c>
      <c r="P21" s="21">
        <v>4.0277777777777777</v>
      </c>
      <c r="Q21" s="17">
        <v>50.416666666666664</v>
      </c>
      <c r="R21" s="17">
        <v>41.666666666666671</v>
      </c>
      <c r="S21" s="132">
        <v>30.25</v>
      </c>
    </row>
    <row r="22" spans="2:19" x14ac:dyDescent="0.35">
      <c r="B22" s="536"/>
      <c r="C22" s="537"/>
      <c r="D22" s="52" t="s">
        <v>59</v>
      </c>
      <c r="E22" s="17">
        <v>1011.55</v>
      </c>
      <c r="F22" s="18">
        <v>0</v>
      </c>
      <c r="G22" s="18">
        <v>6</v>
      </c>
      <c r="H22" s="18">
        <v>10</v>
      </c>
      <c r="I22" s="18">
        <v>32</v>
      </c>
      <c r="J22" s="19">
        <v>48</v>
      </c>
      <c r="K22" s="18">
        <v>101</v>
      </c>
      <c r="L22" s="18">
        <v>296</v>
      </c>
      <c r="M22" s="20">
        <v>0.59314912757649152</v>
      </c>
      <c r="N22" s="20">
        <v>0.98858187929415253</v>
      </c>
      <c r="O22" s="20">
        <v>3.1634620137412881</v>
      </c>
      <c r="P22" s="21">
        <v>4.7451930206119322</v>
      </c>
      <c r="Q22" s="17">
        <v>9.9846769808709404</v>
      </c>
      <c r="R22" s="17">
        <v>29.262023627106913</v>
      </c>
      <c r="S22" s="132">
        <v>16.833333333333332</v>
      </c>
    </row>
    <row r="23" spans="2:19" x14ac:dyDescent="0.35">
      <c r="B23" s="536"/>
      <c r="C23" s="537"/>
      <c r="D23" s="52" t="s">
        <v>51</v>
      </c>
      <c r="E23" s="17">
        <v>323</v>
      </c>
      <c r="F23" s="18">
        <v>0</v>
      </c>
      <c r="G23" s="18">
        <v>0</v>
      </c>
      <c r="H23" s="18">
        <v>0</v>
      </c>
      <c r="I23" s="18">
        <v>4</v>
      </c>
      <c r="J23" s="19">
        <v>4</v>
      </c>
      <c r="K23" s="18">
        <v>0</v>
      </c>
      <c r="L23" s="18">
        <v>0</v>
      </c>
      <c r="M23" s="20">
        <v>0</v>
      </c>
      <c r="N23" s="20">
        <v>0</v>
      </c>
      <c r="O23" s="20">
        <v>1.2383900928792571</v>
      </c>
      <c r="P23" s="21">
        <v>1.2383900928792571</v>
      </c>
      <c r="Q23" s="17">
        <v>0</v>
      </c>
      <c r="R23" s="17">
        <v>0</v>
      </c>
      <c r="S23" s="132">
        <v>0</v>
      </c>
    </row>
    <row r="24" spans="2:19" ht="15" thickBot="1" x14ac:dyDescent="0.4">
      <c r="B24" s="628"/>
      <c r="C24" s="629"/>
      <c r="D24" s="53" t="s">
        <v>52</v>
      </c>
      <c r="E24" s="22">
        <v>343</v>
      </c>
      <c r="F24" s="47">
        <v>0</v>
      </c>
      <c r="G24" s="47">
        <v>2</v>
      </c>
      <c r="H24" s="47">
        <v>2</v>
      </c>
      <c r="I24" s="47">
        <v>3</v>
      </c>
      <c r="J24" s="62">
        <v>7</v>
      </c>
      <c r="K24" s="47">
        <v>60</v>
      </c>
      <c r="L24" s="47">
        <v>30</v>
      </c>
      <c r="M24" s="36">
        <v>0.58309037900874638</v>
      </c>
      <c r="N24" s="36">
        <v>0.58309037900874638</v>
      </c>
      <c r="O24" s="36">
        <v>0.87463556851311952</v>
      </c>
      <c r="P24" s="60">
        <v>2.0408163265306123</v>
      </c>
      <c r="Q24" s="22">
        <v>17.492711370262391</v>
      </c>
      <c r="R24" s="22">
        <v>8.7463556851311957</v>
      </c>
      <c r="S24" s="133">
        <v>30</v>
      </c>
    </row>
    <row r="25" spans="2:19" x14ac:dyDescent="0.35">
      <c r="B25" s="617" t="s">
        <v>20</v>
      </c>
      <c r="C25" s="618"/>
      <c r="D25" s="618"/>
      <c r="E25" s="23">
        <v>4133.55</v>
      </c>
      <c r="F25" s="24">
        <v>0</v>
      </c>
      <c r="G25" s="24">
        <v>58</v>
      </c>
      <c r="H25" s="24">
        <v>30</v>
      </c>
      <c r="I25" s="24">
        <v>85</v>
      </c>
      <c r="J25" s="63">
        <v>173</v>
      </c>
      <c r="K25" s="24">
        <v>831</v>
      </c>
      <c r="L25" s="24">
        <v>652</v>
      </c>
      <c r="M25" s="26">
        <v>1.40315225411571</v>
      </c>
      <c r="N25" s="26">
        <v>0.72576840730123005</v>
      </c>
      <c r="O25" s="26">
        <v>2.0563438206868199</v>
      </c>
      <c r="P25" s="58">
        <v>4.1852644821037597</v>
      </c>
      <c r="Q25" s="23">
        <v>20.103784882244099</v>
      </c>
      <c r="R25" s="23">
        <v>15.7733667186801</v>
      </c>
      <c r="S25" s="309">
        <v>14.327586206896552</v>
      </c>
    </row>
    <row r="26" spans="2:19" x14ac:dyDescent="0.35">
      <c r="B26" s="619" t="s">
        <v>32</v>
      </c>
      <c r="C26" s="620"/>
      <c r="D26" s="620"/>
      <c r="E26" s="27">
        <v>5702.55</v>
      </c>
      <c r="F26" s="28">
        <v>0</v>
      </c>
      <c r="G26" s="28">
        <v>93</v>
      </c>
      <c r="H26" s="28">
        <v>34</v>
      </c>
      <c r="I26" s="28">
        <v>125</v>
      </c>
      <c r="J26" s="29">
        <v>252</v>
      </c>
      <c r="K26" s="27">
        <v>1705.5</v>
      </c>
      <c r="L26" s="28">
        <v>659</v>
      </c>
      <c r="M26" s="30">
        <v>1.63084935686666</v>
      </c>
      <c r="N26" s="30">
        <v>0.59622449605878103</v>
      </c>
      <c r="O26" s="30">
        <v>2.1920018237455201</v>
      </c>
      <c r="P26" s="31">
        <v>4.4190756766709596</v>
      </c>
      <c r="Q26" s="27">
        <v>29.9076728831838</v>
      </c>
      <c r="R26" s="27">
        <v>11.5562336147864</v>
      </c>
      <c r="S26" s="327">
        <v>18.338709677419356</v>
      </c>
    </row>
    <row r="27" spans="2:19" ht="15" thickBot="1" x14ac:dyDescent="0.4">
      <c r="B27" s="542" t="s">
        <v>21</v>
      </c>
      <c r="C27" s="543"/>
      <c r="D27" s="543"/>
      <c r="E27" s="32">
        <v>13365.024615000002</v>
      </c>
      <c r="F27" s="25">
        <v>0</v>
      </c>
      <c r="G27" s="25">
        <v>136</v>
      </c>
      <c r="H27" s="25">
        <v>60</v>
      </c>
      <c r="I27" s="25">
        <v>164</v>
      </c>
      <c r="J27" s="33">
        <v>360</v>
      </c>
      <c r="K27" s="32">
        <v>2030.5</v>
      </c>
      <c r="L27" s="25">
        <v>914</v>
      </c>
      <c r="M27" s="34">
        <v>1.0175813656741199</v>
      </c>
      <c r="N27" s="34">
        <v>0.44893295544446699</v>
      </c>
      <c r="O27" s="34">
        <v>1.2270834115482101</v>
      </c>
      <c r="P27" s="35">
        <v>2.6935977326668001</v>
      </c>
      <c r="Q27" s="32">
        <v>15.1926394338332</v>
      </c>
      <c r="R27" s="32">
        <v>6.8387453546040504</v>
      </c>
      <c r="S27" s="302">
        <v>14.930147058823529</v>
      </c>
    </row>
    <row r="28" spans="2:19" ht="15" thickBot="1" x14ac:dyDescent="0.4"/>
    <row r="29" spans="2:19" ht="44" thickBot="1" x14ac:dyDescent="0.4">
      <c r="B29" s="609" t="s">
        <v>171</v>
      </c>
      <c r="C29" s="610"/>
      <c r="D29" s="329" t="s">
        <v>3</v>
      </c>
      <c r="E29" s="319" t="s">
        <v>4</v>
      </c>
      <c r="F29" s="319" t="s">
        <v>5</v>
      </c>
      <c r="G29" s="319" t="s">
        <v>6</v>
      </c>
      <c r="H29" s="319" t="s">
        <v>7</v>
      </c>
      <c r="I29" s="319" t="s">
        <v>8</v>
      </c>
      <c r="J29" s="98" t="s">
        <v>9</v>
      </c>
      <c r="K29" s="320" t="s">
        <v>10</v>
      </c>
      <c r="L29" s="320" t="s">
        <v>11</v>
      </c>
      <c r="M29" s="319" t="s">
        <v>12</v>
      </c>
      <c r="N29" s="319" t="s">
        <v>13</v>
      </c>
      <c r="O29" s="319" t="s">
        <v>14</v>
      </c>
      <c r="P29" s="98" t="s">
        <v>15</v>
      </c>
      <c r="Q29" s="319" t="s">
        <v>16</v>
      </c>
      <c r="R29" s="319" t="s">
        <v>17</v>
      </c>
      <c r="S29" s="321" t="s">
        <v>18</v>
      </c>
    </row>
    <row r="30" spans="2:19" x14ac:dyDescent="0.35">
      <c r="B30" s="546" t="s">
        <v>19</v>
      </c>
      <c r="C30" s="547"/>
      <c r="D30" s="51" t="s">
        <v>53</v>
      </c>
      <c r="E30" s="39">
        <v>374</v>
      </c>
      <c r="F30" s="39">
        <v>0</v>
      </c>
      <c r="G30" s="39">
        <v>9</v>
      </c>
      <c r="H30" s="39">
        <v>0</v>
      </c>
      <c r="I30" s="39">
        <v>10</v>
      </c>
      <c r="J30" s="61">
        <v>19</v>
      </c>
      <c r="K30" s="39">
        <v>163</v>
      </c>
      <c r="L30" s="39" t="s">
        <v>30</v>
      </c>
      <c r="M30" s="37">
        <v>2.4064171122994651</v>
      </c>
      <c r="N30" s="37">
        <v>0</v>
      </c>
      <c r="O30" s="37">
        <v>2.6737967914438503</v>
      </c>
      <c r="P30" s="59">
        <v>5.0802139037433154</v>
      </c>
      <c r="Q30" s="38">
        <v>43.582887700534762</v>
      </c>
      <c r="R30" s="38">
        <v>0</v>
      </c>
      <c r="S30" s="125">
        <v>18.111111111111111</v>
      </c>
    </row>
    <row r="31" spans="2:19" x14ac:dyDescent="0.35">
      <c r="B31" s="536"/>
      <c r="C31" s="537"/>
      <c r="D31" s="52" t="s">
        <v>56</v>
      </c>
      <c r="E31" s="18" t="s">
        <v>172</v>
      </c>
      <c r="F31" s="18">
        <v>0</v>
      </c>
      <c r="G31" s="18">
        <v>8</v>
      </c>
      <c r="H31" s="18">
        <v>0</v>
      </c>
      <c r="I31" s="18">
        <v>9</v>
      </c>
      <c r="J31" s="19">
        <v>17</v>
      </c>
      <c r="K31" s="18">
        <v>76</v>
      </c>
      <c r="L31" s="18">
        <v>101</v>
      </c>
      <c r="M31" s="20">
        <v>2.9739776951672861</v>
      </c>
      <c r="N31" s="20">
        <v>0</v>
      </c>
      <c r="O31" s="20">
        <v>3.3457249070631971</v>
      </c>
      <c r="P31" s="21">
        <v>6.3197026022304836</v>
      </c>
      <c r="Q31" s="17">
        <v>28.25278810408922</v>
      </c>
      <c r="R31" s="17">
        <v>37.54646840148699</v>
      </c>
      <c r="S31" s="132">
        <v>9.5</v>
      </c>
    </row>
    <row r="32" spans="2:19" x14ac:dyDescent="0.35">
      <c r="B32" s="536"/>
      <c r="C32" s="537"/>
      <c r="D32" s="52" t="s">
        <v>58</v>
      </c>
      <c r="E32" s="18">
        <v>661</v>
      </c>
      <c r="F32" s="18">
        <v>0</v>
      </c>
      <c r="G32" s="18">
        <v>6</v>
      </c>
      <c r="H32" s="18">
        <v>0</v>
      </c>
      <c r="I32" s="18">
        <v>3</v>
      </c>
      <c r="J32" s="19">
        <v>9</v>
      </c>
      <c r="K32" s="18">
        <v>82</v>
      </c>
      <c r="L32" s="18">
        <v>139</v>
      </c>
      <c r="M32" s="20">
        <v>0.90771558245083206</v>
      </c>
      <c r="N32" s="20">
        <v>0</v>
      </c>
      <c r="O32" s="20">
        <v>0.45385779122541603</v>
      </c>
      <c r="P32" s="21">
        <v>1.3615733736762481</v>
      </c>
      <c r="Q32" s="17">
        <v>12.405446293494705</v>
      </c>
      <c r="R32" s="17">
        <v>21.028744326777609</v>
      </c>
      <c r="S32" s="132">
        <v>13.666666666666666</v>
      </c>
    </row>
    <row r="33" spans="2:19" x14ac:dyDescent="0.35">
      <c r="B33" s="536"/>
      <c r="C33" s="537"/>
      <c r="D33" s="52" t="s">
        <v>59</v>
      </c>
      <c r="E33" s="17">
        <v>996.75</v>
      </c>
      <c r="F33" s="18">
        <v>0</v>
      </c>
      <c r="G33" s="18">
        <v>4</v>
      </c>
      <c r="H33" s="18">
        <v>0</v>
      </c>
      <c r="I33" s="18">
        <v>18</v>
      </c>
      <c r="J33" s="19">
        <v>22</v>
      </c>
      <c r="K33" s="18">
        <v>213</v>
      </c>
      <c r="L33" s="18">
        <v>22</v>
      </c>
      <c r="M33" s="20">
        <v>0.40130423877602206</v>
      </c>
      <c r="N33" s="20">
        <v>0</v>
      </c>
      <c r="O33" s="20">
        <v>1.8058690744920993</v>
      </c>
      <c r="P33" s="21">
        <v>2.2071733132681213</v>
      </c>
      <c r="Q33" s="17">
        <v>21.369450714823177</v>
      </c>
      <c r="R33" s="17">
        <v>2.2071733132681213</v>
      </c>
      <c r="S33" s="132">
        <v>53.25</v>
      </c>
    </row>
    <row r="34" spans="2:19" x14ac:dyDescent="0.35">
      <c r="B34" s="536"/>
      <c r="C34" s="537"/>
      <c r="D34" s="52" t="s">
        <v>51</v>
      </c>
      <c r="E34" s="17">
        <v>329</v>
      </c>
      <c r="F34" s="18">
        <v>0</v>
      </c>
      <c r="G34" s="18">
        <v>0</v>
      </c>
      <c r="H34" s="18">
        <v>0</v>
      </c>
      <c r="I34" s="18">
        <v>2</v>
      </c>
      <c r="J34" s="19">
        <v>2</v>
      </c>
      <c r="K34" s="18">
        <v>0</v>
      </c>
      <c r="L34" s="18">
        <v>0</v>
      </c>
      <c r="M34" s="20">
        <v>0</v>
      </c>
      <c r="N34" s="20">
        <v>0</v>
      </c>
      <c r="O34" s="20">
        <v>0.60790273556231</v>
      </c>
      <c r="P34" s="21">
        <v>0.60790273556231</v>
      </c>
      <c r="Q34" s="17">
        <v>0</v>
      </c>
      <c r="R34" s="17">
        <v>0</v>
      </c>
      <c r="S34" s="132">
        <v>0</v>
      </c>
    </row>
    <row r="35" spans="2:19" ht="15" thickBot="1" x14ac:dyDescent="0.4">
      <c r="B35" s="628"/>
      <c r="C35" s="629"/>
      <c r="D35" s="53" t="s">
        <v>52</v>
      </c>
      <c r="E35" s="22" t="s">
        <v>173</v>
      </c>
      <c r="F35" s="47">
        <v>0</v>
      </c>
      <c r="G35" s="47">
        <v>5</v>
      </c>
      <c r="H35" s="47">
        <v>5</v>
      </c>
      <c r="I35" s="47">
        <v>4</v>
      </c>
      <c r="J35" s="62">
        <v>14</v>
      </c>
      <c r="K35" s="47">
        <v>78</v>
      </c>
      <c r="L35" s="47">
        <v>49</v>
      </c>
      <c r="M35" s="36">
        <v>1.0593220338983051</v>
      </c>
      <c r="N35" s="36">
        <v>1.0593220338983051</v>
      </c>
      <c r="O35" s="36">
        <v>0.84745762711864403</v>
      </c>
      <c r="P35" s="60">
        <v>2.9661016949152543</v>
      </c>
      <c r="Q35" s="22">
        <v>16.525423728813561</v>
      </c>
      <c r="R35" s="22">
        <v>10.381355932203389</v>
      </c>
      <c r="S35" s="133">
        <v>15.6</v>
      </c>
    </row>
    <row r="36" spans="2:19" x14ac:dyDescent="0.35">
      <c r="B36" s="617" t="s">
        <v>20</v>
      </c>
      <c r="C36" s="618"/>
      <c r="D36" s="618"/>
      <c r="E36" s="23">
        <v>3101.75</v>
      </c>
      <c r="F36" s="24">
        <v>0</v>
      </c>
      <c r="G36" s="24">
        <v>32</v>
      </c>
      <c r="H36" s="24">
        <v>5</v>
      </c>
      <c r="I36" s="24">
        <v>46</v>
      </c>
      <c r="J36" s="63">
        <v>83</v>
      </c>
      <c r="K36" s="24">
        <v>612</v>
      </c>
      <c r="L36" s="24">
        <v>311</v>
      </c>
      <c r="M36" s="26">
        <v>1.0316756669622</v>
      </c>
      <c r="N36" s="26">
        <v>0.161199322962844</v>
      </c>
      <c r="O36" s="26">
        <v>1.48303377125816</v>
      </c>
      <c r="P36" s="58">
        <v>2.6759087611832002</v>
      </c>
      <c r="Q36" s="23">
        <v>19.730797130652</v>
      </c>
      <c r="R36" s="23">
        <v>10.026597888288901</v>
      </c>
      <c r="S36" s="309">
        <v>19.125</v>
      </c>
    </row>
    <row r="37" spans="2:19" x14ac:dyDescent="0.35">
      <c r="B37" s="619" t="s">
        <v>32</v>
      </c>
      <c r="C37" s="620"/>
      <c r="D37" s="620"/>
      <c r="E37" s="27">
        <v>5281.835</v>
      </c>
      <c r="F37" s="28">
        <v>0</v>
      </c>
      <c r="G37" s="28">
        <v>90</v>
      </c>
      <c r="H37" s="28">
        <v>15</v>
      </c>
      <c r="I37" s="28">
        <v>79</v>
      </c>
      <c r="J37" s="29">
        <v>184</v>
      </c>
      <c r="K37" s="27">
        <v>1565</v>
      </c>
      <c r="L37" s="28">
        <v>542</v>
      </c>
      <c r="M37" s="30">
        <v>1.70395326624175</v>
      </c>
      <c r="N37" s="30">
        <v>0.28399221104029199</v>
      </c>
      <c r="O37" s="30">
        <v>1.4956923114788701</v>
      </c>
      <c r="P37" s="31">
        <v>3.4836377887609098</v>
      </c>
      <c r="Q37" s="27">
        <v>29.629854018537099</v>
      </c>
      <c r="R37" s="27">
        <v>10.261585225589201</v>
      </c>
      <c r="S37" s="327">
        <v>17.388888888888889</v>
      </c>
    </row>
    <row r="38" spans="2:19" ht="15" thickBot="1" x14ac:dyDescent="0.4">
      <c r="B38" s="542" t="s">
        <v>21</v>
      </c>
      <c r="C38" s="543"/>
      <c r="D38" s="543"/>
      <c r="E38" s="32">
        <v>13297.742849999999</v>
      </c>
      <c r="F38" s="25">
        <v>0</v>
      </c>
      <c r="G38" s="25">
        <v>125</v>
      </c>
      <c r="H38" s="25">
        <v>25</v>
      </c>
      <c r="I38" s="25">
        <v>148</v>
      </c>
      <c r="J38" s="33">
        <v>298</v>
      </c>
      <c r="K38" s="32">
        <v>2103</v>
      </c>
      <c r="L38" s="25">
        <v>703</v>
      </c>
      <c r="M38" s="34">
        <v>0.94000915350833403</v>
      </c>
      <c r="N38" s="34">
        <v>0.18800183070166701</v>
      </c>
      <c r="O38" s="34">
        <v>1.1129708377538701</v>
      </c>
      <c r="P38" s="35">
        <v>2.24098182196387</v>
      </c>
      <c r="Q38" s="32">
        <v>15.8147139986242</v>
      </c>
      <c r="R38" s="32">
        <v>5.2866114793308698</v>
      </c>
      <c r="S38" s="302">
        <v>16.824000000000002</v>
      </c>
    </row>
    <row r="39" spans="2:19" ht="15" thickBot="1" x14ac:dyDescent="0.4"/>
    <row r="40" spans="2:19" ht="43.9" customHeight="1" thickBot="1" x14ac:dyDescent="0.4">
      <c r="B40" s="626" t="s">
        <v>123</v>
      </c>
      <c r="C40" s="627"/>
      <c r="D40" s="210" t="s">
        <v>3</v>
      </c>
      <c r="E40" s="206" t="s">
        <v>4</v>
      </c>
      <c r="F40" s="206" t="s">
        <v>5</v>
      </c>
      <c r="G40" s="206" t="s">
        <v>6</v>
      </c>
      <c r="H40" s="206" t="s">
        <v>7</v>
      </c>
      <c r="I40" s="206" t="s">
        <v>8</v>
      </c>
      <c r="J40" s="207" t="s">
        <v>9</v>
      </c>
      <c r="K40" s="206" t="s">
        <v>10</v>
      </c>
      <c r="L40" s="206" t="s">
        <v>11</v>
      </c>
      <c r="M40" s="206" t="s">
        <v>12</v>
      </c>
      <c r="N40" s="206" t="s">
        <v>13</v>
      </c>
      <c r="O40" s="206" t="s">
        <v>14</v>
      </c>
      <c r="P40" s="207" t="s">
        <v>15</v>
      </c>
      <c r="Q40" s="206" t="s">
        <v>16</v>
      </c>
      <c r="R40" s="206" t="s">
        <v>17</v>
      </c>
      <c r="S40" s="211" t="s">
        <v>18</v>
      </c>
    </row>
    <row r="41" spans="2:19" x14ac:dyDescent="0.35">
      <c r="B41" s="699" t="s">
        <v>19</v>
      </c>
      <c r="C41" s="700"/>
      <c r="D41" s="244" t="s">
        <v>53</v>
      </c>
      <c r="E41" s="239">
        <v>367</v>
      </c>
      <c r="F41" s="239">
        <v>0</v>
      </c>
      <c r="G41" s="239">
        <v>3</v>
      </c>
      <c r="H41" s="239">
        <v>2</v>
      </c>
      <c r="I41" s="239">
        <v>11</v>
      </c>
      <c r="J41" s="14">
        <v>16</v>
      </c>
      <c r="K41" s="239">
        <v>9</v>
      </c>
      <c r="L41" s="239">
        <v>28</v>
      </c>
      <c r="M41" s="240">
        <v>0.81743869209809261</v>
      </c>
      <c r="N41" s="240">
        <v>0.54495912806539515</v>
      </c>
      <c r="O41" s="240">
        <v>2.9972752043596729</v>
      </c>
      <c r="P41" s="16">
        <v>4.3596730245231612</v>
      </c>
      <c r="Q41" s="249">
        <v>2.4523160762942782</v>
      </c>
      <c r="R41" s="249">
        <v>7.6294277929155312</v>
      </c>
      <c r="S41" s="303">
        <v>3</v>
      </c>
    </row>
    <row r="42" spans="2:19" x14ac:dyDescent="0.35">
      <c r="B42" s="701"/>
      <c r="C42" s="702"/>
      <c r="D42" s="245" t="s">
        <v>54</v>
      </c>
      <c r="E42" s="190">
        <v>314</v>
      </c>
      <c r="F42" s="190">
        <v>0</v>
      </c>
      <c r="G42" s="190">
        <v>1</v>
      </c>
      <c r="H42" s="190">
        <v>1</v>
      </c>
      <c r="I42" s="190">
        <v>5</v>
      </c>
      <c r="J42" s="19">
        <v>7</v>
      </c>
      <c r="K42" s="190">
        <v>101</v>
      </c>
      <c r="L42" s="190">
        <v>9</v>
      </c>
      <c r="M42" s="195">
        <v>0.31847133757961782</v>
      </c>
      <c r="N42" s="195">
        <v>0.31847133757961782</v>
      </c>
      <c r="O42" s="195">
        <v>1.5923566878980893</v>
      </c>
      <c r="P42" s="21">
        <v>2.2292993630573248</v>
      </c>
      <c r="Q42" s="191">
        <v>32.165605095541402</v>
      </c>
      <c r="R42" s="191">
        <v>2.8662420382165608</v>
      </c>
      <c r="S42" s="304">
        <v>101</v>
      </c>
    </row>
    <row r="43" spans="2:19" x14ac:dyDescent="0.35">
      <c r="B43" s="701"/>
      <c r="C43" s="702"/>
      <c r="D43" s="245" t="s">
        <v>56</v>
      </c>
      <c r="E43" s="190" t="s">
        <v>134</v>
      </c>
      <c r="F43" s="190">
        <v>0</v>
      </c>
      <c r="G43" s="190">
        <v>12</v>
      </c>
      <c r="H43" s="190">
        <v>0</v>
      </c>
      <c r="I43" s="190">
        <v>14</v>
      </c>
      <c r="J43" s="19">
        <v>26</v>
      </c>
      <c r="K43" s="190">
        <v>323</v>
      </c>
      <c r="L43" s="190">
        <v>28</v>
      </c>
      <c r="M43" s="195">
        <v>4.4280442804428048</v>
      </c>
      <c r="N43" s="195">
        <v>0</v>
      </c>
      <c r="O43" s="195">
        <v>5.1660516605166054</v>
      </c>
      <c r="P43" s="21">
        <v>9.5940959409594093</v>
      </c>
      <c r="Q43" s="191">
        <v>119.18819188191883</v>
      </c>
      <c r="R43" s="191">
        <v>10.332103321033211</v>
      </c>
      <c r="S43" s="304">
        <v>26.916666666666668</v>
      </c>
    </row>
    <row r="44" spans="2:19" x14ac:dyDescent="0.35">
      <c r="B44" s="701"/>
      <c r="C44" s="702"/>
      <c r="D44" s="245" t="s">
        <v>58</v>
      </c>
      <c r="E44" s="190">
        <v>657</v>
      </c>
      <c r="F44" s="190">
        <v>0</v>
      </c>
      <c r="G44" s="190">
        <v>6</v>
      </c>
      <c r="H44" s="190">
        <v>0</v>
      </c>
      <c r="I44" s="190">
        <v>9</v>
      </c>
      <c r="J44" s="19">
        <v>15</v>
      </c>
      <c r="K44" s="190">
        <v>258</v>
      </c>
      <c r="L44" s="190">
        <v>27</v>
      </c>
      <c r="M44" s="195">
        <v>0.91324200913242004</v>
      </c>
      <c r="N44" s="195">
        <v>0</v>
      </c>
      <c r="O44" s="195">
        <v>1.3698630136986301</v>
      </c>
      <c r="P44" s="21">
        <v>2.2831050228310503</v>
      </c>
      <c r="Q44" s="191">
        <v>39.269406392694059</v>
      </c>
      <c r="R44" s="191">
        <v>4.10958904109589</v>
      </c>
      <c r="S44" s="304">
        <v>43</v>
      </c>
    </row>
    <row r="45" spans="2:19" x14ac:dyDescent="0.35">
      <c r="B45" s="701"/>
      <c r="C45" s="702"/>
      <c r="D45" s="245" t="s">
        <v>59</v>
      </c>
      <c r="E45" s="190">
        <v>1025</v>
      </c>
      <c r="F45" s="190">
        <v>0</v>
      </c>
      <c r="G45" s="190">
        <v>3</v>
      </c>
      <c r="H45" s="190" t="s">
        <v>30</v>
      </c>
      <c r="I45" s="190">
        <v>23</v>
      </c>
      <c r="J45" s="19">
        <v>26</v>
      </c>
      <c r="K45" s="190">
        <v>96</v>
      </c>
      <c r="L45" s="190" t="s">
        <v>30</v>
      </c>
      <c r="M45" s="195">
        <v>0.29268292682926828</v>
      </c>
      <c r="N45" s="195" t="s">
        <v>30</v>
      </c>
      <c r="O45" s="195">
        <v>2.2439024390243905</v>
      </c>
      <c r="P45" s="21">
        <v>2.5365853658536586</v>
      </c>
      <c r="Q45" s="191">
        <v>9.3658536585365848</v>
      </c>
      <c r="R45" s="191" t="s">
        <v>30</v>
      </c>
      <c r="S45" s="304">
        <v>32</v>
      </c>
    </row>
    <row r="46" spans="2:19" x14ac:dyDescent="0.35">
      <c r="B46" s="701"/>
      <c r="C46" s="702"/>
      <c r="D46" s="245" t="s">
        <v>51</v>
      </c>
      <c r="E46" s="190">
        <v>333</v>
      </c>
      <c r="F46" s="190">
        <v>0</v>
      </c>
      <c r="G46" s="190">
        <v>1</v>
      </c>
      <c r="H46" s="190">
        <v>0</v>
      </c>
      <c r="I46" s="190">
        <v>0</v>
      </c>
      <c r="J46" s="19">
        <v>1</v>
      </c>
      <c r="K46" s="190">
        <v>42</v>
      </c>
      <c r="L46" s="190">
        <v>0</v>
      </c>
      <c r="M46" s="195">
        <v>0.3003003003003003</v>
      </c>
      <c r="N46" s="195">
        <v>0</v>
      </c>
      <c r="O46" s="195">
        <v>0</v>
      </c>
      <c r="P46" s="21">
        <v>0.3003003003003003</v>
      </c>
      <c r="Q46" s="191">
        <v>12.612612612612612</v>
      </c>
      <c r="R46" s="191">
        <v>0</v>
      </c>
      <c r="S46" s="304">
        <v>42</v>
      </c>
    </row>
    <row r="47" spans="2:19" ht="15" thickBot="1" x14ac:dyDescent="0.4">
      <c r="B47" s="701"/>
      <c r="C47" s="702"/>
      <c r="D47" s="246" t="s">
        <v>52</v>
      </c>
      <c r="E47" s="193">
        <v>306</v>
      </c>
      <c r="F47" s="193">
        <v>0</v>
      </c>
      <c r="G47" s="193">
        <v>1</v>
      </c>
      <c r="H47" s="193">
        <v>1</v>
      </c>
      <c r="I47" s="193">
        <v>2</v>
      </c>
      <c r="J47" s="62">
        <v>4</v>
      </c>
      <c r="K47" s="193">
        <v>32</v>
      </c>
      <c r="L47" s="193">
        <v>4</v>
      </c>
      <c r="M47" s="196">
        <v>0.32679738562091504</v>
      </c>
      <c r="N47" s="196">
        <v>0.32679738562091504</v>
      </c>
      <c r="O47" s="196">
        <v>0.65359477124183007</v>
      </c>
      <c r="P47" s="60">
        <v>1.3071895424836601</v>
      </c>
      <c r="Q47" s="299">
        <v>10.457516339869281</v>
      </c>
      <c r="R47" s="299">
        <v>1.3071895424836601</v>
      </c>
      <c r="S47" s="331">
        <v>32</v>
      </c>
    </row>
    <row r="48" spans="2:19" x14ac:dyDescent="0.35">
      <c r="B48" s="682" t="s">
        <v>20</v>
      </c>
      <c r="C48" s="683"/>
      <c r="D48" s="684"/>
      <c r="E48" s="247">
        <v>3273</v>
      </c>
      <c r="F48" s="247">
        <v>0</v>
      </c>
      <c r="G48" s="247">
        <v>27</v>
      </c>
      <c r="H48" s="247">
        <v>4</v>
      </c>
      <c r="I48" s="247">
        <v>64</v>
      </c>
      <c r="J48" s="63">
        <v>95</v>
      </c>
      <c r="K48" s="247">
        <v>861</v>
      </c>
      <c r="L48" s="247">
        <v>96</v>
      </c>
      <c r="M48" s="248">
        <v>0.82493125572868897</v>
      </c>
      <c r="N48" s="248">
        <v>0.122212037885732</v>
      </c>
      <c r="O48" s="248">
        <v>1.95539260617171</v>
      </c>
      <c r="P48" s="58">
        <v>2.9025358997861299</v>
      </c>
      <c r="Q48" s="251">
        <v>26.306141154903798</v>
      </c>
      <c r="R48" s="251">
        <v>2.9330889092575601</v>
      </c>
      <c r="S48" s="306">
        <v>31.888888888888889</v>
      </c>
    </row>
    <row r="49" spans="2:19" x14ac:dyDescent="0.35">
      <c r="B49" s="685" t="s">
        <v>32</v>
      </c>
      <c r="C49" s="686"/>
      <c r="D49" s="687"/>
      <c r="E49" s="236">
        <v>5252.1949999999997</v>
      </c>
      <c r="F49" s="237">
        <v>0</v>
      </c>
      <c r="G49" s="237">
        <v>76</v>
      </c>
      <c r="H49" s="237">
        <v>17</v>
      </c>
      <c r="I49" s="237">
        <v>119</v>
      </c>
      <c r="J49" s="29">
        <v>212</v>
      </c>
      <c r="K49" s="237">
        <v>1457</v>
      </c>
      <c r="L49" s="237">
        <v>398</v>
      </c>
      <c r="M49" s="238">
        <v>1.4470140579319699</v>
      </c>
      <c r="N49" s="238">
        <v>0.32367419716899298</v>
      </c>
      <c r="O49" s="238">
        <v>2.2657193801829498</v>
      </c>
      <c r="P49" s="31">
        <v>4.0364076352839202</v>
      </c>
      <c r="Q49" s="236">
        <v>27.7407826632484</v>
      </c>
      <c r="R49" s="236">
        <v>7.5777841454858397</v>
      </c>
      <c r="S49" s="330">
        <v>19.171052631578949</v>
      </c>
    </row>
    <row r="50" spans="2:19" ht="15" thickBot="1" x14ac:dyDescent="0.4">
      <c r="B50" s="688" t="s">
        <v>21</v>
      </c>
      <c r="C50" s="689"/>
      <c r="D50" s="690"/>
      <c r="E50" s="241">
        <v>12699.03465725</v>
      </c>
      <c r="F50" s="242">
        <v>0</v>
      </c>
      <c r="G50" s="242">
        <v>109</v>
      </c>
      <c r="H50" s="242">
        <v>33</v>
      </c>
      <c r="I50" s="242">
        <v>179</v>
      </c>
      <c r="J50" s="33">
        <v>321</v>
      </c>
      <c r="K50" s="241">
        <v>2049</v>
      </c>
      <c r="L50" s="242">
        <v>958</v>
      </c>
      <c r="M50" s="243">
        <v>0.85833295948815203</v>
      </c>
      <c r="N50" s="243">
        <v>0.25986227213861501</v>
      </c>
      <c r="O50" s="243">
        <v>1.4095559609943</v>
      </c>
      <c r="P50" s="35">
        <v>2.5277511926210701</v>
      </c>
      <c r="Q50" s="241">
        <v>16.135084715515799</v>
      </c>
      <c r="R50" s="241">
        <v>7.54388050632706</v>
      </c>
      <c r="S50" s="307">
        <v>18.798165137614678</v>
      </c>
    </row>
  </sheetData>
  <mergeCells count="20">
    <mergeCell ref="B15:C15"/>
    <mergeCell ref="B16:C24"/>
    <mergeCell ref="B25:D25"/>
    <mergeCell ref="B26:D26"/>
    <mergeCell ref="B27:D27"/>
    <mergeCell ref="B40:C40"/>
    <mergeCell ref="B41:C47"/>
    <mergeCell ref="B48:D48"/>
    <mergeCell ref="B49:D49"/>
    <mergeCell ref="B50:D50"/>
    <mergeCell ref="B29:C29"/>
    <mergeCell ref="B30:C35"/>
    <mergeCell ref="B36:D36"/>
    <mergeCell ref="B37:D37"/>
    <mergeCell ref="B38:D38"/>
    <mergeCell ref="B2:C2"/>
    <mergeCell ref="B3:C10"/>
    <mergeCell ref="B11:D11"/>
    <mergeCell ref="B12:D12"/>
    <mergeCell ref="B13:D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53735"/>
  </sheetPr>
  <dimension ref="A1:X119"/>
  <sheetViews>
    <sheetView workbookViewId="0">
      <selection activeCell="V6" sqref="V6"/>
    </sheetView>
  </sheetViews>
  <sheetFormatPr defaultRowHeight="14.5" x14ac:dyDescent="0.35"/>
  <cols>
    <col min="2" max="2" width="10.1796875" customWidth="1"/>
    <col min="3" max="3" width="20.81640625" customWidth="1"/>
    <col min="9" max="9" width="2.54296875" customWidth="1"/>
    <col min="11" max="11" width="21" bestFit="1" customWidth="1"/>
    <col min="16" max="16" width="2.26953125" customWidth="1"/>
    <col min="17" max="17" width="3.7265625" customWidth="1"/>
    <col min="19" max="19" width="21" bestFit="1" customWidth="1"/>
  </cols>
  <sheetData>
    <row r="1" spans="1:24" ht="15" thickBot="1" x14ac:dyDescent="0.4">
      <c r="A1" s="78"/>
      <c r="B1" s="78"/>
      <c r="C1" s="78"/>
      <c r="D1" s="78"/>
      <c r="E1" s="78"/>
      <c r="F1" s="78"/>
      <c r="G1" s="78"/>
      <c r="H1" s="78"/>
      <c r="I1" s="74"/>
      <c r="J1" s="74"/>
      <c r="K1" s="74"/>
      <c r="L1" s="74"/>
      <c r="M1" s="74"/>
      <c r="N1" s="74"/>
      <c r="O1" s="74"/>
      <c r="P1" s="74"/>
      <c r="Q1" s="78"/>
      <c r="R1" s="78"/>
      <c r="S1" s="78"/>
      <c r="T1" s="78"/>
      <c r="U1" s="78"/>
      <c r="V1" s="78"/>
      <c r="W1" s="78"/>
      <c r="X1" s="78"/>
    </row>
    <row r="2" spans="1:24" ht="15" thickBot="1" x14ac:dyDescent="0.4">
      <c r="A2" s="78"/>
      <c r="B2" s="703" t="s">
        <v>175</v>
      </c>
      <c r="C2" s="704"/>
      <c r="D2" s="704"/>
      <c r="E2" s="705"/>
      <c r="F2" s="705"/>
      <c r="G2" s="706"/>
      <c r="H2" s="78"/>
      <c r="I2" s="74"/>
      <c r="J2" s="633" t="s">
        <v>176</v>
      </c>
      <c r="K2" s="634"/>
      <c r="L2" s="634"/>
      <c r="M2" s="634"/>
      <c r="N2" s="634"/>
      <c r="O2" s="635"/>
      <c r="P2" s="74"/>
      <c r="Q2" s="78"/>
      <c r="R2" s="707" t="s">
        <v>177</v>
      </c>
      <c r="S2" s="708"/>
      <c r="T2" s="708"/>
      <c r="U2" s="708"/>
      <c r="V2" s="708"/>
      <c r="W2" s="709"/>
      <c r="X2" s="78"/>
    </row>
    <row r="3" spans="1:24" x14ac:dyDescent="0.35">
      <c r="A3" s="78"/>
      <c r="B3" s="636" t="s">
        <v>182</v>
      </c>
      <c r="C3" s="643"/>
      <c r="D3" s="710"/>
      <c r="E3" s="711"/>
      <c r="F3" s="711"/>
      <c r="G3" s="712"/>
      <c r="H3" s="78"/>
      <c r="I3" s="74"/>
      <c r="J3" s="636" t="s">
        <v>116</v>
      </c>
      <c r="K3" s="643"/>
      <c r="L3" s="646"/>
      <c r="M3" s="647"/>
      <c r="N3" s="647"/>
      <c r="O3" s="648"/>
      <c r="P3" s="74"/>
      <c r="Q3" s="78"/>
      <c r="R3" s="636" t="s">
        <v>117</v>
      </c>
      <c r="S3" s="643"/>
      <c r="T3" s="640"/>
      <c r="U3" s="641"/>
      <c r="V3" s="641"/>
      <c r="W3" s="642"/>
      <c r="X3" s="78"/>
    </row>
    <row r="4" spans="1:24" ht="15" thickBot="1" x14ac:dyDescent="0.4">
      <c r="A4" s="78"/>
      <c r="B4" s="644"/>
      <c r="C4" s="645"/>
      <c r="D4" s="175">
        <v>2016</v>
      </c>
      <c r="E4" s="393">
        <v>2017</v>
      </c>
      <c r="F4" s="275">
        <v>2018</v>
      </c>
      <c r="G4" s="275">
        <v>2019</v>
      </c>
      <c r="H4" s="78"/>
      <c r="I4" s="80"/>
      <c r="J4" s="644"/>
      <c r="K4" s="645"/>
      <c r="L4" s="175">
        <v>2016</v>
      </c>
      <c r="M4" s="393">
        <v>2017</v>
      </c>
      <c r="N4" s="275">
        <v>2018</v>
      </c>
      <c r="O4" s="275">
        <v>2019</v>
      </c>
      <c r="P4" s="74"/>
      <c r="Q4" s="110"/>
      <c r="R4" s="638"/>
      <c r="S4" s="695"/>
      <c r="T4" s="175">
        <v>2016</v>
      </c>
      <c r="U4" s="393">
        <v>2017</v>
      </c>
      <c r="V4" s="275">
        <v>2018</v>
      </c>
      <c r="W4" s="275">
        <v>2019</v>
      </c>
      <c r="X4" s="78"/>
    </row>
    <row r="5" spans="1:24" x14ac:dyDescent="0.35">
      <c r="A5" s="78"/>
      <c r="B5" s="649" t="s">
        <v>98</v>
      </c>
      <c r="C5" s="374" t="s">
        <v>244</v>
      </c>
      <c r="D5" s="15" t="str">
        <f>IFERROR(VLOOKUP($C5,'Distribution (large) tables'!$D$41:$S$47,13,FALSE),"-")</f>
        <v>-</v>
      </c>
      <c r="E5" s="15" t="str">
        <f>IFERROR(VLOOKUP($C5,'Distribution (large) tables'!$D$30:$S$35,13,FALSE),"-")</f>
        <v>-</v>
      </c>
      <c r="F5" s="435" t="str">
        <f>IFERROR(VLOOKUP($C5,'Distribution (large) tables'!$D$16:$S$24,13,FALSE),"-")</f>
        <v>-</v>
      </c>
      <c r="G5" s="150">
        <f>IFERROR(VLOOKUP($C5,'Distribution (large) tables'!$D$3:$S$10,13,FALSE),"-")</f>
        <v>3.2332563510392611</v>
      </c>
      <c r="H5" s="78"/>
      <c r="I5" s="74"/>
      <c r="J5" s="649" t="s">
        <v>98</v>
      </c>
      <c r="K5" s="374" t="s">
        <v>244</v>
      </c>
      <c r="L5" s="15" t="s">
        <v>96</v>
      </c>
      <c r="M5" s="15" t="s">
        <v>96</v>
      </c>
      <c r="N5" s="435" t="s">
        <v>96</v>
      </c>
      <c r="O5" s="150">
        <f>VLOOKUP($K5,'Distribution (large) tables'!$D$3:$S$10,10,FALSE)</f>
        <v>0.69284064665127021</v>
      </c>
      <c r="P5" s="74"/>
      <c r="Q5" s="78"/>
      <c r="R5" s="653" t="s">
        <v>98</v>
      </c>
      <c r="S5" s="409" t="s">
        <v>244</v>
      </c>
      <c r="T5" s="12" t="s">
        <v>96</v>
      </c>
      <c r="U5" s="441" t="s">
        <v>96</v>
      </c>
      <c r="V5" s="124" t="s">
        <v>96</v>
      </c>
      <c r="W5" s="124">
        <f>VLOOKUP($S5,'Distribution (large) tables'!$D$3:$S$10,14,FALSE)</f>
        <v>41.339491916859124</v>
      </c>
      <c r="X5" s="78"/>
    </row>
    <row r="6" spans="1:24" x14ac:dyDescent="0.35">
      <c r="A6" s="78"/>
      <c r="B6" s="696"/>
      <c r="C6" s="496" t="s">
        <v>53</v>
      </c>
      <c r="D6" s="37">
        <f>IFERROR(VLOOKUP($C6,'Distribution (large) tables'!$D$41:$S$47,13,FALSE),"-")</f>
        <v>4.3596730245231612</v>
      </c>
      <c r="E6" s="37">
        <f>VLOOKUP($C6,'Distribution (large) tables'!$D$29:$S$39,13,FALSE)</f>
        <v>5.0802139037433154</v>
      </c>
      <c r="F6" s="460">
        <f>IFERROR(VLOOKUP($C6,'Distribution (large) tables'!$D$16:$S$24,13,FALSE),"-")</f>
        <v>5.4631828978622332</v>
      </c>
      <c r="G6" s="46">
        <f>IFERROR(VLOOKUP($C6,'Distribution (large) tables'!$D$3:$S$10,13,FALSE),"-")</f>
        <v>3.2332563510392611</v>
      </c>
      <c r="H6" s="78"/>
      <c r="I6" s="74"/>
      <c r="J6" s="696"/>
      <c r="K6" s="496" t="s">
        <v>53</v>
      </c>
      <c r="L6" s="37">
        <f>VLOOKUP($K6,'Distribution (large) tables'!$D$41:$S$47,10,FALSE)</f>
        <v>0.81743869209809261</v>
      </c>
      <c r="M6" s="37">
        <f>VLOOKUP($K6,'Distribution (large) tables'!$D$29:$S$39,10,FALSE)</f>
        <v>2.4064171122994651</v>
      </c>
      <c r="N6" s="460">
        <f>VLOOKUP($K6,'Distribution (large) tables'!$D$16:$S$24,10,FALSE)</f>
        <v>1.1876484560570071</v>
      </c>
      <c r="O6" s="46">
        <f>VLOOKUP($K6,'Distribution (large) tables'!$D$3:$S$10,10,FALSE)</f>
        <v>0.69284064665127021</v>
      </c>
      <c r="P6" s="74"/>
      <c r="Q6" s="78"/>
      <c r="R6" s="654"/>
      <c r="S6" s="465" t="s">
        <v>53</v>
      </c>
      <c r="T6" s="38">
        <f>VLOOKUP($S6,'Distribution (large) tables'!$D$41:$S$47,14,FALSE)</f>
        <v>2.4523160762942782</v>
      </c>
      <c r="U6" s="462">
        <f>VLOOKUP($S6,'Distribution (large) tables'!$D$29:$S$39,14,FALSE)</f>
        <v>43.582887700534762</v>
      </c>
      <c r="V6" s="125">
        <f>VLOOKUP($S6,'Distribution (large) tables'!$D$16:$S$24,14,FALSE)</f>
        <v>2.8503562945368173</v>
      </c>
      <c r="W6" s="125">
        <f>VLOOKUP($S6,'Distribution (large) tables'!$D$3:$S$10,14,FALSE)</f>
        <v>41.339491916859124</v>
      </c>
      <c r="X6" s="78"/>
    </row>
    <row r="7" spans="1:24" x14ac:dyDescent="0.35">
      <c r="A7" s="78"/>
      <c r="B7" s="696"/>
      <c r="C7" s="392" t="s">
        <v>54</v>
      </c>
      <c r="D7" s="37">
        <f>IFERROR(VLOOKUP($C7,'Distribution (large) tables'!$D$41:$S$47,13,FALSE),"-")</f>
        <v>2.2292993630573248</v>
      </c>
      <c r="E7" s="37">
        <f>VLOOKUP($C7,'Distribution (medium) tables'!$D$29:$S$39,13,FALSE)</f>
        <v>2.845528455284553</v>
      </c>
      <c r="F7" s="460">
        <f>IFERROR(VLOOKUP($C7,'Distribution (large) tables'!$D$16:$S$24,13,FALSE),"-")</f>
        <v>2.3890784982935154</v>
      </c>
      <c r="G7" s="46">
        <f>IFERROR(VLOOKUP($C7,'Distribution (large) tables'!$D$3:$S$10,13,FALSE),"-")</f>
        <v>3.5433070866141732</v>
      </c>
      <c r="H7" s="78"/>
      <c r="I7" s="74"/>
      <c r="J7" s="696"/>
      <c r="K7" s="392" t="s">
        <v>54</v>
      </c>
      <c r="L7" s="37">
        <f>VLOOKUP($K7,'Distribution (large) tables'!$D$41:$S$47,10,FALSE)</f>
        <v>0.31847133757961782</v>
      </c>
      <c r="M7" s="37">
        <f>VLOOKUP($K7,'Distribution (medium) tables'!$D$29:$S$39,10,FALSE)</f>
        <v>1.2195121951219512</v>
      </c>
      <c r="N7" s="460">
        <f>VLOOKUP($K7,'Distribution (large) tables'!$D$16:$S$24,10,FALSE)</f>
        <v>0.34129692832764508</v>
      </c>
      <c r="O7" s="46">
        <f>VLOOKUP($K7,'Distribution (large) tables'!$D$3:$S$10,10,FALSE)</f>
        <v>1.5748031496062993</v>
      </c>
      <c r="P7" s="74"/>
      <c r="Q7" s="78"/>
      <c r="R7" s="654"/>
      <c r="S7" s="465" t="s">
        <v>54</v>
      </c>
      <c r="T7" s="38">
        <f>VLOOKUP($S7,'Distribution (large) tables'!$D$41:$S$47,14,FALSE)</f>
        <v>32.165605095541402</v>
      </c>
      <c r="U7" s="462">
        <f>VLOOKUP($S7,'Distribution (medium) tables'!$D$29:$S$39,14,FALSE)</f>
        <v>8.536585365853659</v>
      </c>
      <c r="V7" s="125">
        <f>VLOOKUP($S7,'Distribution (large) tables'!$D$16:$S$24,14,FALSE)</f>
        <v>1.0238907849829351</v>
      </c>
      <c r="W7" s="125">
        <f>VLOOKUP($S7,'Distribution (large) tables'!$D$3:$S$10,14,FALSE)</f>
        <v>16.929133858267718</v>
      </c>
      <c r="X7" s="78"/>
    </row>
    <row r="8" spans="1:24" x14ac:dyDescent="0.35">
      <c r="A8" s="78"/>
      <c r="B8" s="696"/>
      <c r="C8" s="392" t="s">
        <v>43</v>
      </c>
      <c r="D8" s="72">
        <f>VLOOKUP($C8,'Distribution (medium) tables'!$D$45:$S$55,13,FALSE)</f>
        <v>2.7522935779816513</v>
      </c>
      <c r="E8" s="72">
        <f>VLOOKUP($C8,'Distribution (medium) tables'!$D$29:$S$39,13,FALSE)</f>
        <v>4.294478527607362</v>
      </c>
      <c r="F8" s="460">
        <f>IFERROR(VLOOKUP($C8,'Distribution (large) tables'!$D$16:$S$24,13,FALSE),"-")</f>
        <v>2.6422764227642275</v>
      </c>
      <c r="G8" s="46" t="str">
        <f>IFERROR(VLOOKUP($C8,'Distribution (large) tables'!$D$3:$S$10,13,FALSE),"-")</f>
        <v>-</v>
      </c>
      <c r="H8" s="78"/>
      <c r="I8" s="74"/>
      <c r="J8" s="696"/>
      <c r="K8" s="392" t="s">
        <v>43</v>
      </c>
      <c r="L8" s="72">
        <f>VLOOKUP($K8,'Distribution (medium) tables'!$D$45:$S$55,10,FALSE)</f>
        <v>2.7522935779816513</v>
      </c>
      <c r="M8" s="72">
        <f>VLOOKUP($K8,'Distribution (medium) tables'!$D$29:$S$39,10,FALSE)</f>
        <v>3.0674846625766872</v>
      </c>
      <c r="N8" s="460">
        <f>VLOOKUP($K8,'Distribution (large) tables'!$D$16:$S$24,10,FALSE)</f>
        <v>1.8292682926829269</v>
      </c>
      <c r="O8" s="46" t="s">
        <v>96</v>
      </c>
      <c r="P8" s="74"/>
      <c r="Q8" s="78"/>
      <c r="R8" s="654"/>
      <c r="S8" s="465" t="s">
        <v>43</v>
      </c>
      <c r="T8" s="38">
        <f>VLOOKUP($S8,'Distribution (medium) tables'!$D$45:$S$55,14,FALSE)</f>
        <v>31.192660550458719</v>
      </c>
      <c r="U8" s="462">
        <f>VLOOKUP($S8,'Distribution (medium) tables'!$D$29:$S$39,14,FALSE)</f>
        <v>41.104294478527606</v>
      </c>
      <c r="V8" s="125">
        <f>VLOOKUP($S8,'Distribution (large) tables'!$D$16:$S$24,14,FALSE)</f>
        <v>9.5528455284552845</v>
      </c>
      <c r="W8" s="125" t="s">
        <v>96</v>
      </c>
      <c r="X8" s="78"/>
    </row>
    <row r="9" spans="1:24" x14ac:dyDescent="0.35">
      <c r="A9" s="78"/>
      <c r="B9" s="696"/>
      <c r="C9" s="392" t="s">
        <v>56</v>
      </c>
      <c r="D9" s="37">
        <f>IFERROR(VLOOKUP($C9,'Distribution (large) tables'!$D$41:$S$47,13,FALSE),"-")</f>
        <v>9.5940959409594093</v>
      </c>
      <c r="E9" s="37">
        <f>IFERROR(VLOOKUP($C9,'Distribution (large) tables'!$D$30:$S$35,13,FALSE),"-")</f>
        <v>6.3197026022304836</v>
      </c>
      <c r="F9" s="429">
        <f>IFERROR(VLOOKUP($C9,'Distribution (large) tables'!$D$16:$S$24,13,FALSE),"-")</f>
        <v>6.9230769230769234</v>
      </c>
      <c r="G9" s="46">
        <f>IFERROR(VLOOKUP($C9,'Distribution (large) tables'!$D$3:$S$10,13,FALSE),"-")</f>
        <v>6.1371841155234659</v>
      </c>
      <c r="H9" s="78"/>
      <c r="I9" s="74"/>
      <c r="J9" s="696"/>
      <c r="K9" s="392" t="s">
        <v>56</v>
      </c>
      <c r="L9" s="37">
        <f>VLOOKUP($K9,'Distribution (large) tables'!$D$41:$S$47,10,FALSE)</f>
        <v>4.4280442804428048</v>
      </c>
      <c r="M9" s="37">
        <f>VLOOKUP($K9,'Distribution (large) tables'!$D$30:$S$35,10,FALSE)</f>
        <v>2.9739776951672861</v>
      </c>
      <c r="N9" s="429">
        <f>VLOOKUP($K9,'Distribution (large) tables'!$D$16:$S$24,10,FALSE)</f>
        <v>5</v>
      </c>
      <c r="O9" s="46">
        <f>VLOOKUP($K9,'Distribution (large) tables'!$D$3:$S$10,10,FALSE)</f>
        <v>5.0541516245487363</v>
      </c>
      <c r="P9" s="74"/>
      <c r="Q9" s="78"/>
      <c r="R9" s="654"/>
      <c r="S9" s="465" t="s">
        <v>56</v>
      </c>
      <c r="T9" s="38">
        <f>VLOOKUP($S9,'Distribution (large) tables'!$D$41:$S$47,14,FALSE)</f>
        <v>119.18819188191883</v>
      </c>
      <c r="U9" s="462">
        <f>VLOOKUP($S9,'Distribution (large) tables'!$D$30:$S$35,14,FALSE)</f>
        <v>28.25278810408922</v>
      </c>
      <c r="V9" s="125">
        <f>VLOOKUP($S9,'Distribution (large) tables'!$D$16:$S$24,14,FALSE)</f>
        <v>78.84615384615384</v>
      </c>
      <c r="W9" s="125">
        <f>VLOOKUP($S9,'Distribution (large) tables'!$D$3:$S$10,14,FALSE)</f>
        <v>58.122743682310471</v>
      </c>
      <c r="X9" s="78"/>
    </row>
    <row r="10" spans="1:24" x14ac:dyDescent="0.35">
      <c r="A10" s="78"/>
      <c r="B10" s="650"/>
      <c r="C10" s="333" t="s">
        <v>57</v>
      </c>
      <c r="D10" s="20">
        <f>VLOOKUP($C10,'Distribution (medium) tables'!$D$45:$S$55,13,FALSE)</f>
        <v>10.300429184549357</v>
      </c>
      <c r="E10" s="72">
        <f>VLOOKUP($C10,'Distribution (medium) tables'!$D$29:$S$39,13,FALSE)</f>
        <v>7.3469387755102042</v>
      </c>
      <c r="F10" s="460">
        <f>IFERROR(VLOOKUP($C10,'Distribution (large) tables'!$D$16:$S$24,13,FALSE),"-")</f>
        <v>8.8888888888888893</v>
      </c>
      <c r="G10" s="43">
        <f>IFERROR(VLOOKUP($C10,'Distribution (large) tables'!$D$3:$S$10,13,FALSE),"-")</f>
        <v>8.4291187739463602</v>
      </c>
      <c r="H10" s="78"/>
      <c r="I10" s="74"/>
      <c r="J10" s="650"/>
      <c r="K10" s="333" t="s">
        <v>57</v>
      </c>
      <c r="L10" s="20">
        <f>VLOOKUP($K10,'Distribution (medium) tables'!$D$45:$S$55,10,FALSE)</f>
        <v>1.7167381974248928</v>
      </c>
      <c r="M10" s="72">
        <f>VLOOKUP($K10,'Distribution (medium) tables'!$D$29:$S$39,10,FALSE)</f>
        <v>3.6734693877551021</v>
      </c>
      <c r="N10" s="460">
        <f>VLOOKUP($K10,'Distribution (large) tables'!$D$16:$S$24,10,FALSE)</f>
        <v>3.7037037037037037</v>
      </c>
      <c r="O10" s="43">
        <f>VLOOKUP($K10,'Distribution (large) tables'!$D$3:$S$10,10,FALSE)</f>
        <v>4.5977011494252871</v>
      </c>
      <c r="P10" s="74"/>
      <c r="Q10" s="78"/>
      <c r="R10" s="654"/>
      <c r="S10" s="410" t="s">
        <v>57</v>
      </c>
      <c r="T10" s="17">
        <f>VLOOKUP($S10,'Distribution (medium) tables'!$D$45:$S$55,14,FALSE)</f>
        <v>20.600858369098713</v>
      </c>
      <c r="U10" s="75">
        <f>VLOOKUP($S10,'Distribution (medium) tables'!$D$29:$S$39,14,FALSE)</f>
        <v>17.551020408163264</v>
      </c>
      <c r="V10" s="132">
        <f>VLOOKUP($S10,'Distribution (large) tables'!$D$16:$S$24,14,FALSE)</f>
        <v>14.814814814814813</v>
      </c>
      <c r="W10" s="125">
        <f>VLOOKUP($S10,'Distribution (large) tables'!$D$3:$S$10,14,FALSE)</f>
        <v>31.417624521072796</v>
      </c>
      <c r="X10" s="78"/>
    </row>
    <row r="11" spans="1:24" x14ac:dyDescent="0.35">
      <c r="A11" s="78"/>
      <c r="B11" s="650"/>
      <c r="C11" s="333" t="s">
        <v>58</v>
      </c>
      <c r="D11" s="20">
        <f>IFERROR(VLOOKUP($C11,'Distribution (large) tables'!$D$41:$S$47,13,FALSE),"-")</f>
        <v>2.2831050228310503</v>
      </c>
      <c r="E11" s="20">
        <f>IFERROR(VLOOKUP($C11,'Distribution (large) tables'!$D$30:$S$35,13,FALSE),"-")</f>
        <v>1.3615733736762481</v>
      </c>
      <c r="F11" s="436">
        <f>IFERROR(VLOOKUP($C11,'Distribution (large) tables'!$D$16:$S$24,13,FALSE),"-")</f>
        <v>4.0277777777777777</v>
      </c>
      <c r="G11" s="43">
        <f>IFERROR(VLOOKUP($C11,'Distribution (large) tables'!$D$3:$S$10,13,FALSE),"-")</f>
        <v>3.0344827586206895</v>
      </c>
      <c r="H11" s="78"/>
      <c r="I11" s="74"/>
      <c r="J11" s="650"/>
      <c r="K11" s="333" t="s">
        <v>58</v>
      </c>
      <c r="L11" s="20">
        <f>VLOOKUP($K11,'Distribution (large) tables'!$D$41:$S$47,10,FALSE)</f>
        <v>0.91324200913242004</v>
      </c>
      <c r="M11" s="20">
        <f>VLOOKUP($K11,'Distribution (large) tables'!$D$30:$S$35,10,FALSE)</f>
        <v>0.90771558245083206</v>
      </c>
      <c r="N11" s="436">
        <f>VLOOKUP($K11,'Distribution (large) tables'!$D$16:$S$24,10,FALSE)</f>
        <v>1.6666666666666667</v>
      </c>
      <c r="O11" s="43">
        <f>VLOOKUP($K11,'Distribution (large) tables'!$D$3:$S$10,10,FALSE)</f>
        <v>1.5172413793103448</v>
      </c>
      <c r="P11" s="74"/>
      <c r="Q11" s="78"/>
      <c r="R11" s="654"/>
      <c r="S11" s="410" t="s">
        <v>58</v>
      </c>
      <c r="T11" s="17">
        <f>VLOOKUP($S11,'Distribution (large) tables'!$D$41:$S$47,14,FALSE)</f>
        <v>39.269406392694059</v>
      </c>
      <c r="U11" s="75">
        <f>VLOOKUP($S11,'Distribution (large) tables'!$D$30:$S$35,14,FALSE)</f>
        <v>12.405446293494705</v>
      </c>
      <c r="V11" s="132">
        <f>VLOOKUP($S11,'Distribution (large) tables'!$D$16:$S$24,14,FALSE)</f>
        <v>50.416666666666664</v>
      </c>
      <c r="W11" s="125">
        <f>VLOOKUP($S11,'Distribution (large) tables'!$D$3:$S$10,14,FALSE)</f>
        <v>17.241379310344829</v>
      </c>
      <c r="X11" s="78"/>
    </row>
    <row r="12" spans="1:24" x14ac:dyDescent="0.35">
      <c r="A12" s="78"/>
      <c r="B12" s="650"/>
      <c r="C12" s="333" t="s">
        <v>59</v>
      </c>
      <c r="D12" s="20">
        <f>IFERROR(VLOOKUP($C12,'Distribution (large) tables'!$D$41:$S$47,13,FALSE),"-")</f>
        <v>2.5365853658536586</v>
      </c>
      <c r="E12" s="20">
        <f>IFERROR(VLOOKUP($C12,'Distribution (large) tables'!$D$30:$S$35,13,FALSE),"-")</f>
        <v>2.2071733132681213</v>
      </c>
      <c r="F12" s="436">
        <f>IFERROR(VLOOKUP($C12,'Distribution (large) tables'!$D$16:$S$24,13,FALSE),"-")</f>
        <v>4.7451930206119322</v>
      </c>
      <c r="G12" s="43">
        <f>IFERROR(VLOOKUP($C12,'Distribution (large) tables'!$D$3:$S$10,13,FALSE),"-")</f>
        <v>3.626473254759746</v>
      </c>
      <c r="H12" s="78"/>
      <c r="I12" s="74"/>
      <c r="J12" s="650"/>
      <c r="K12" s="333" t="s">
        <v>59</v>
      </c>
      <c r="L12" s="20">
        <f>VLOOKUP($K12,'Distribution (large) tables'!$D$41:$S$47,10,FALSE)</f>
        <v>0.29268292682926828</v>
      </c>
      <c r="M12" s="20">
        <f>VLOOKUP($K12,'Distribution (large) tables'!$D$30:$S$35,10,FALSE)</f>
        <v>0.40130423877602206</v>
      </c>
      <c r="N12" s="436">
        <f>VLOOKUP($K12,'Distribution (large) tables'!$D$16:$S$24,10,FALSE)</f>
        <v>0.59314912757649152</v>
      </c>
      <c r="O12" s="43">
        <f>VLOOKUP($K12,'Distribution (large) tables'!$D$3:$S$10,10,FALSE)</f>
        <v>0.36264732547597461</v>
      </c>
      <c r="P12" s="74"/>
      <c r="Q12" s="78"/>
      <c r="R12" s="654"/>
      <c r="S12" s="410" t="s">
        <v>59</v>
      </c>
      <c r="T12" s="17">
        <f>VLOOKUP($S12,'Distribution (large) tables'!$D$41:$S$47,14,FALSE)</f>
        <v>9.3658536585365848</v>
      </c>
      <c r="U12" s="75">
        <f>VLOOKUP($S12,'Distribution (large) tables'!$D$30:$S$35,14,FALSE)</f>
        <v>21.369450714823177</v>
      </c>
      <c r="V12" s="132">
        <f>VLOOKUP($S12,'Distribution (large) tables'!$D$16:$S$24,14,FALSE)</f>
        <v>9.9846769808709404</v>
      </c>
      <c r="W12" s="125">
        <f>VLOOKUP($S12,'Distribution (large) tables'!$D$3:$S$10,14,FALSE)</f>
        <v>4.9864007252946516</v>
      </c>
      <c r="X12" s="78"/>
    </row>
    <row r="13" spans="1:24" x14ac:dyDescent="0.35">
      <c r="A13" s="78"/>
      <c r="B13" s="650"/>
      <c r="C13" s="333" t="s">
        <v>51</v>
      </c>
      <c r="D13" s="72">
        <f>IFERROR(VLOOKUP($C13,'Distribution (large) tables'!$D$41:$S$47,13,FALSE),"-")</f>
        <v>0.3003003003003003</v>
      </c>
      <c r="E13" s="20">
        <f>IFERROR(VLOOKUP($C13,'Distribution (large) tables'!$D$30:$S$35,13,FALSE),"-")</f>
        <v>0.60790273556231</v>
      </c>
      <c r="F13" s="436">
        <f>IFERROR(VLOOKUP($C13,'Distribution (large) tables'!$D$16:$S$24,13,FALSE),"-")</f>
        <v>1.2383900928792571</v>
      </c>
      <c r="G13" s="43">
        <f>IFERROR(VLOOKUP($C13,'Distribution (large) tables'!$D$3:$S$10,13,FALSE),"-")</f>
        <v>0.80862533692722371</v>
      </c>
      <c r="H13" s="78"/>
      <c r="I13" s="74"/>
      <c r="J13" s="650"/>
      <c r="K13" s="333" t="s">
        <v>51</v>
      </c>
      <c r="L13" s="72">
        <f>VLOOKUP($K13,'Distribution (large) tables'!$D$41:$S$47,10,FALSE)</f>
        <v>0.3003003003003003</v>
      </c>
      <c r="M13" s="20">
        <f>VLOOKUP($K13,'Distribution (large) tables'!$D$30:$S$35,10,FALSE)</f>
        <v>0</v>
      </c>
      <c r="N13" s="436">
        <f>VLOOKUP($K13,'Distribution (large) tables'!$D$16:$S$24,10,FALSE)</f>
        <v>0</v>
      </c>
      <c r="O13" s="43">
        <f>VLOOKUP($K13,'Distribution (large) tables'!$D$3:$S$10,10,FALSE)</f>
        <v>0</v>
      </c>
      <c r="P13" s="74"/>
      <c r="Q13" s="78"/>
      <c r="R13" s="654"/>
      <c r="S13" s="410" t="s">
        <v>51</v>
      </c>
      <c r="T13" s="17">
        <f>VLOOKUP($S13,'Distribution (large) tables'!$D$41:$S$47,14,FALSE)</f>
        <v>12.612612612612612</v>
      </c>
      <c r="U13" s="75">
        <f>VLOOKUP($S13,'Distribution (large) tables'!$D$30:$S$35,14,FALSE)</f>
        <v>0</v>
      </c>
      <c r="V13" s="132">
        <f>VLOOKUP($S13,'Distribution (large) tables'!$D$16:$S$24,14,FALSE)</f>
        <v>0</v>
      </c>
      <c r="W13" s="125">
        <f>VLOOKUP($S13,'Distribution (large) tables'!$D$3:$S$10,14,FALSE)</f>
        <v>0</v>
      </c>
      <c r="X13" s="78"/>
    </row>
    <row r="14" spans="1:24" ht="15" thickBot="1" x14ac:dyDescent="0.4">
      <c r="A14" s="78"/>
      <c r="B14" s="652"/>
      <c r="C14" s="332" t="s">
        <v>52</v>
      </c>
      <c r="D14" s="255">
        <f>IFERROR(VLOOKUP($C14,'Distribution (large) tables'!$D$41:$S$47,13,FALSE),"-")</f>
        <v>1.3071895424836601</v>
      </c>
      <c r="E14" s="42">
        <f>IFERROR(VLOOKUP($C14,'Distribution (large) tables'!$D$30:$S$35,13,FALSE),"-")</f>
        <v>2.9661016949152543</v>
      </c>
      <c r="F14" s="437">
        <f>IFERROR(VLOOKUP($C14,'Distribution (large) tables'!$D$16:$S$24,13,FALSE),"-")</f>
        <v>2.0408163265306123</v>
      </c>
      <c r="G14" s="45" t="str">
        <f>IFERROR(VLOOKUP($C14,'Distribution (large) tables'!$D$3:$S$10,13,FALSE),"-")</f>
        <v>-</v>
      </c>
      <c r="H14" s="78"/>
      <c r="I14" s="74"/>
      <c r="J14" s="652"/>
      <c r="K14" s="332" t="s">
        <v>52</v>
      </c>
      <c r="L14" s="255">
        <f>VLOOKUP($K14,'Distribution (large) tables'!$D$41:$S$47,10,FALSE)</f>
        <v>0.32679738562091504</v>
      </c>
      <c r="M14" s="42">
        <f>VLOOKUP($K14,'Distribution (large) tables'!$D$30:$S$35,10,FALSE)</f>
        <v>1.0593220338983051</v>
      </c>
      <c r="N14" s="437">
        <f>VLOOKUP($K14,'Distribution (large) tables'!$D$16:$S$24,10,FALSE)</f>
        <v>0.58309037900874638</v>
      </c>
      <c r="O14" s="45" t="s">
        <v>96</v>
      </c>
      <c r="P14" s="74"/>
      <c r="Q14" s="78"/>
      <c r="R14" s="654"/>
      <c r="S14" s="410" t="s">
        <v>52</v>
      </c>
      <c r="T14" s="40">
        <f>VLOOKUP($S14,'Distribution (large) tables'!$D$41:$S$47,14,FALSE)</f>
        <v>10.457516339869281</v>
      </c>
      <c r="U14" s="442">
        <f>VLOOKUP($S14,'Distribution (large) tables'!$D$30:$S$35,14,FALSE)</f>
        <v>16.525423728813561</v>
      </c>
      <c r="V14" s="270">
        <f>VLOOKUP($S14,'Distribution (large) tables'!$D$16:$S$24,14,FALSE)</f>
        <v>17.492711370262391</v>
      </c>
      <c r="W14" s="270" t="s">
        <v>96</v>
      </c>
      <c r="X14" s="78"/>
    </row>
    <row r="15" spans="1:24" x14ac:dyDescent="0.35">
      <c r="A15" s="78"/>
      <c r="B15" s="713" t="s">
        <v>73</v>
      </c>
      <c r="C15" s="714"/>
      <c r="D15" s="340">
        <f>'Distribution (large) tables'!P48</f>
        <v>2.9025358997861299</v>
      </c>
      <c r="E15" s="340">
        <f>'Distribution (large) tables'!$P36</f>
        <v>2.6759087611832002</v>
      </c>
      <c r="F15" s="341">
        <f>'Distribution (large) tables'!$P25</f>
        <v>4.1852644821037597</v>
      </c>
      <c r="G15" s="380">
        <f>'Distribution (large) tables'!$P11</f>
        <v>3.0749242096145517</v>
      </c>
      <c r="H15" s="78"/>
      <c r="I15" s="74"/>
      <c r="J15" s="715" t="s">
        <v>73</v>
      </c>
      <c r="K15" s="716"/>
      <c r="L15" s="340">
        <f>'Distribution (large) tables'!M48</f>
        <v>0.82493125572868897</v>
      </c>
      <c r="M15" s="340">
        <f>'Distribution (large) tables'!$M36</f>
        <v>1.0316756669622</v>
      </c>
      <c r="N15" s="341">
        <f>'Distribution (large) tables'!$M25</f>
        <v>1.40315225411571</v>
      </c>
      <c r="O15" s="380">
        <f>'Distribution (large) tables'!$M11</f>
        <v>1.1260285838025119</v>
      </c>
      <c r="P15" s="74"/>
      <c r="Q15" s="78"/>
      <c r="R15" s="658" t="s">
        <v>73</v>
      </c>
      <c r="S15" s="717"/>
      <c r="T15" s="369">
        <f>'Distribution (large) tables'!Q48</f>
        <v>26.306141154903798</v>
      </c>
      <c r="U15" s="366">
        <f>'Distribution (large) tables'!$Q36</f>
        <v>19.730797130652</v>
      </c>
      <c r="V15" s="367">
        <f>'Distribution (large) tables'!$Q25</f>
        <v>20.103784882244099</v>
      </c>
      <c r="W15" s="367">
        <f>'Distribution (large) tables'!$Q11</f>
        <v>16.933737548722391</v>
      </c>
      <c r="X15" s="78"/>
    </row>
    <row r="16" spans="1:24" x14ac:dyDescent="0.35">
      <c r="A16" s="78"/>
      <c r="B16" s="661" t="s">
        <v>69</v>
      </c>
      <c r="C16" s="718"/>
      <c r="D16" s="337">
        <f>'Distribution (large) tables'!P49</f>
        <v>4.0364076352839202</v>
      </c>
      <c r="E16" s="337">
        <f>'Distribution (large) tables'!$P37</f>
        <v>3.4836377887609098</v>
      </c>
      <c r="F16" s="450">
        <f>'Distribution (large) tables'!$P26</f>
        <v>4.4190756766709596</v>
      </c>
      <c r="G16" s="381">
        <f>'Distribution (large) tables'!$P12</f>
        <v>3.3581920220248995</v>
      </c>
      <c r="H16" s="78"/>
      <c r="I16" s="74"/>
      <c r="J16" s="663" t="s">
        <v>69</v>
      </c>
      <c r="K16" s="664"/>
      <c r="L16" s="337">
        <f>'Distribution (large) tables'!M49</f>
        <v>1.4470140579319699</v>
      </c>
      <c r="M16" s="337">
        <f>'Distribution (large) tables'!$M37</f>
        <v>1.70395326624175</v>
      </c>
      <c r="N16" s="450">
        <f>'Distribution (large) tables'!$M26</f>
        <v>1.63084935686666</v>
      </c>
      <c r="O16" s="381">
        <f>'Distribution (large) tables'!$M12</f>
        <v>1.3160482248475955</v>
      </c>
      <c r="P16" s="74"/>
      <c r="Q16" s="78"/>
      <c r="R16" s="663" t="s">
        <v>69</v>
      </c>
      <c r="S16" s="719"/>
      <c r="T16" s="369">
        <f>'Distribution (large) tables'!Q49</f>
        <v>27.7407826632484</v>
      </c>
      <c r="U16" s="366">
        <f>'Distribution (large) tables'!$Q37</f>
        <v>29.629854018537099</v>
      </c>
      <c r="V16" s="379">
        <f>'Distribution (large) tables'!$Q26</f>
        <v>29.9076728831838</v>
      </c>
      <c r="W16" s="379">
        <f>'Distribution (large) tables'!$Q12</f>
        <v>19.902582177379099</v>
      </c>
      <c r="X16" s="78"/>
    </row>
    <row r="17" spans="1:24" ht="15" thickBot="1" x14ac:dyDescent="0.4">
      <c r="A17" s="78"/>
      <c r="B17" s="665" t="s">
        <v>67</v>
      </c>
      <c r="C17" s="720"/>
      <c r="D17" s="267">
        <f>'Distribution (large) tables'!P50</f>
        <v>2.5277511926210701</v>
      </c>
      <c r="E17" s="267">
        <f>'Distribution (large) tables'!$P38</f>
        <v>2.24098182196387</v>
      </c>
      <c r="F17" s="338">
        <f>'Distribution (large) tables'!$P27</f>
        <v>2.6935977326668001</v>
      </c>
      <c r="G17" s="268">
        <f>'Distribution (large) tables'!$P13</f>
        <v>2.2341677725047422</v>
      </c>
      <c r="H17" s="78"/>
      <c r="I17" s="74"/>
      <c r="J17" s="667" t="s">
        <v>67</v>
      </c>
      <c r="K17" s="668"/>
      <c r="L17" s="267">
        <f>'Distribution (large) tables'!M50</f>
        <v>0.85833295948815203</v>
      </c>
      <c r="M17" s="267">
        <f>'Distribution (large) tables'!$M38</f>
        <v>0.94000915350833403</v>
      </c>
      <c r="N17" s="338">
        <f>'Distribution (large) tables'!$M27</f>
        <v>1.0175813656741199</v>
      </c>
      <c r="O17" s="268">
        <f>'Distribution (large) tables'!$M13</f>
        <v>0.93715091128554617</v>
      </c>
      <c r="P17" s="74"/>
      <c r="Q17" s="78"/>
      <c r="R17" s="667" t="s">
        <v>67</v>
      </c>
      <c r="S17" s="721"/>
      <c r="T17" s="395">
        <f>'Distribution (large) tables'!Q50</f>
        <v>16.135084715515799</v>
      </c>
      <c r="U17" s="448">
        <f>'Distribution (large) tables'!$Q38</f>
        <v>15.8147139986242</v>
      </c>
      <c r="V17" s="274">
        <f>'Distribution (large) tables'!$Q27</f>
        <v>15.1926394338332</v>
      </c>
      <c r="W17" s="274">
        <f>'Distribution (large) tables'!$Q13</f>
        <v>15.223079402922412</v>
      </c>
      <c r="X17" s="78"/>
    </row>
    <row r="18" spans="1:24" x14ac:dyDescent="0.35">
      <c r="A18" s="78"/>
      <c r="B18" s="78"/>
      <c r="C18" s="78"/>
      <c r="D18" s="78"/>
      <c r="E18" s="78"/>
      <c r="F18" s="78"/>
      <c r="G18" s="78"/>
      <c r="H18" s="78"/>
      <c r="I18" s="74"/>
      <c r="J18" s="74"/>
      <c r="K18" s="74"/>
      <c r="L18" s="74"/>
      <c r="M18" s="74"/>
      <c r="N18" s="74"/>
      <c r="O18" s="74"/>
      <c r="P18" s="74"/>
      <c r="Q18" s="78"/>
      <c r="R18" s="78"/>
      <c r="S18" s="78"/>
      <c r="T18" s="78"/>
      <c r="U18" s="78"/>
      <c r="V18" s="78"/>
      <c r="W18" s="78"/>
      <c r="X18" s="78"/>
    </row>
    <row r="19" spans="1:24" x14ac:dyDescent="0.35">
      <c r="A19" s="78"/>
      <c r="B19" s="583" t="s">
        <v>100</v>
      </c>
      <c r="C19" s="583"/>
      <c r="D19" s="583"/>
      <c r="E19" s="421"/>
      <c r="F19" s="487"/>
      <c r="G19" s="78">
        <v>1</v>
      </c>
      <c r="H19" s="78"/>
      <c r="I19" s="74"/>
      <c r="J19" s="74"/>
      <c r="K19" s="74"/>
      <c r="L19" s="490"/>
      <c r="M19" s="425"/>
      <c r="N19" s="490"/>
      <c r="O19" s="74">
        <v>1</v>
      </c>
      <c r="P19" s="74"/>
      <c r="Q19" s="78"/>
      <c r="R19" s="78"/>
      <c r="S19" s="78"/>
      <c r="T19" s="494"/>
      <c r="U19" s="427"/>
      <c r="V19" s="494"/>
      <c r="W19" s="78">
        <v>1</v>
      </c>
      <c r="X19" s="78"/>
    </row>
    <row r="20" spans="1:24" ht="1" customHeight="1" x14ac:dyDescent="0.35">
      <c r="A20" s="78"/>
      <c r="B20" s="78"/>
      <c r="C20" s="78"/>
      <c r="D20" s="78">
        <v>1</v>
      </c>
      <c r="E20" s="78">
        <v>2</v>
      </c>
      <c r="F20" s="78">
        <v>3</v>
      </c>
      <c r="G20" s="78">
        <v>4</v>
      </c>
      <c r="H20" s="78"/>
      <c r="I20" s="74"/>
      <c r="J20" s="74"/>
      <c r="K20" s="74"/>
      <c r="L20" s="78">
        <v>1</v>
      </c>
      <c r="M20" s="78">
        <v>2</v>
      </c>
      <c r="N20" s="78">
        <v>3</v>
      </c>
      <c r="O20" s="78">
        <v>4</v>
      </c>
      <c r="P20" s="74"/>
      <c r="Q20" s="78"/>
      <c r="R20" s="78"/>
      <c r="S20" s="78"/>
      <c r="T20" s="78">
        <v>1</v>
      </c>
      <c r="U20" s="78">
        <v>2</v>
      </c>
      <c r="V20" s="78">
        <v>3</v>
      </c>
      <c r="W20" s="78">
        <v>4</v>
      </c>
      <c r="X20" s="78"/>
    </row>
    <row r="21" spans="1:24" ht="15" thickBot="1" x14ac:dyDescent="0.4">
      <c r="A21" s="78"/>
      <c r="B21" s="78"/>
      <c r="C21" s="78"/>
      <c r="D21" s="78"/>
      <c r="E21" s="78"/>
      <c r="F21" s="78"/>
      <c r="G21" s="78"/>
      <c r="H21" s="78"/>
      <c r="I21" s="74"/>
      <c r="J21" s="74"/>
      <c r="K21" s="74"/>
      <c r="L21" s="74"/>
      <c r="M21" s="74"/>
      <c r="N21" s="74"/>
      <c r="O21" s="74"/>
      <c r="P21" s="74"/>
      <c r="Q21" s="78"/>
      <c r="R21" s="78"/>
      <c r="S21" s="78"/>
      <c r="T21" s="78"/>
      <c r="U21" s="78"/>
      <c r="V21" s="78"/>
      <c r="W21" s="78"/>
      <c r="X21" s="78"/>
    </row>
    <row r="22" spans="1:24" ht="15" thickBot="1" x14ac:dyDescent="0.4">
      <c r="A22" s="78"/>
      <c r="B22" s="78"/>
      <c r="C22" s="405" t="s">
        <v>178</v>
      </c>
      <c r="D22" s="406">
        <v>2016</v>
      </c>
      <c r="E22" s="457">
        <v>2017</v>
      </c>
      <c r="F22" s="493">
        <v>2018</v>
      </c>
      <c r="G22" s="407">
        <v>2019</v>
      </c>
      <c r="H22" s="78"/>
      <c r="I22" s="74"/>
      <c r="J22" s="74"/>
      <c r="K22" s="405" t="s">
        <v>99</v>
      </c>
      <c r="L22" s="406">
        <v>2016</v>
      </c>
      <c r="M22" s="457">
        <v>2017</v>
      </c>
      <c r="N22" s="492">
        <v>2018</v>
      </c>
      <c r="O22" s="407">
        <v>2019</v>
      </c>
      <c r="P22" s="74"/>
      <c r="Q22" s="78"/>
      <c r="R22" s="78"/>
      <c r="S22" s="405" t="s">
        <v>104</v>
      </c>
      <c r="T22" s="491">
        <v>2016</v>
      </c>
      <c r="U22" s="492">
        <v>2017</v>
      </c>
      <c r="V22" s="492">
        <v>2018</v>
      </c>
      <c r="W22" s="493">
        <v>2019</v>
      </c>
      <c r="X22" s="78"/>
    </row>
    <row r="23" spans="1:24" ht="15" thickBot="1" x14ac:dyDescent="0.4">
      <c r="A23" s="78"/>
      <c r="B23" s="78"/>
      <c r="C23" s="335" t="str">
        <f>INDEX($C$5:$C$14,$G$19,1)</f>
        <v>D60</v>
      </c>
      <c r="D23" s="6" t="str">
        <f>INDEX($D$5:$G$14,$G$19,D$20)</f>
        <v>-</v>
      </c>
      <c r="E23" s="432" t="str">
        <f>INDEX($D$5:$G$14,$G$19,E$20)</f>
        <v>-</v>
      </c>
      <c r="F23" s="44" t="str">
        <f>INDEX($D$5:$G$14,$G$19,F$20)</f>
        <v>-</v>
      </c>
      <c r="G23" s="44">
        <f>INDEX($D$5:$G$14,$G$19,G$20)</f>
        <v>3.2332563510392611</v>
      </c>
      <c r="H23" s="78"/>
      <c r="I23" s="74"/>
      <c r="J23" s="74"/>
      <c r="K23" s="138" t="str">
        <f>INDEX($K$5:$K$14,$O$19,1)</f>
        <v>D60</v>
      </c>
      <c r="L23" s="145" t="str">
        <f>INDEX($L$5:$O$14,$O$19,L$20)</f>
        <v>-</v>
      </c>
      <c r="M23" s="145" t="str">
        <f>INDEX($L$5:$O$14,$O$19,M$20)</f>
        <v>-</v>
      </c>
      <c r="N23" s="145" t="str">
        <f>INDEX($L$5:$O$14,$O$19,N$20)</f>
        <v>-</v>
      </c>
      <c r="O23" s="145">
        <f>INDEX($L$5:$O$14,$O$19,O$20)</f>
        <v>0.69284064665127021</v>
      </c>
      <c r="P23" s="74"/>
      <c r="Q23" s="78"/>
      <c r="R23" s="78"/>
      <c r="S23" s="280" t="str">
        <f>INDEX($S$5:$S$14,$W$19,1)</f>
        <v>D60</v>
      </c>
      <c r="T23" s="173" t="str">
        <f>INDEX($T$5:$W$14,$W$19,T$20)</f>
        <v>-</v>
      </c>
      <c r="U23" s="173" t="str">
        <f>INDEX($T$5:$W$14,$W$19,U$20)</f>
        <v>-</v>
      </c>
      <c r="V23" s="173" t="str">
        <f>INDEX($T$5:$W$14,$W$19,V$20)</f>
        <v>-</v>
      </c>
      <c r="W23" s="173">
        <f>INDEX($T$5:$W$14,$W$19,W$20)</f>
        <v>41.339491916859124</v>
      </c>
      <c r="X23" s="78"/>
    </row>
    <row r="24" spans="1:24" x14ac:dyDescent="0.35">
      <c r="A24" s="78"/>
      <c r="B24" s="78"/>
      <c r="C24" s="359" t="s">
        <v>103</v>
      </c>
      <c r="D24" s="348">
        <f t="shared" ref="D24:G26" si="0">D15</f>
        <v>2.9025358997861299</v>
      </c>
      <c r="E24" s="433">
        <f t="shared" ref="E24:F24" si="1">E15</f>
        <v>2.6759087611832002</v>
      </c>
      <c r="F24" s="439">
        <f t="shared" si="1"/>
        <v>4.1852644821037597</v>
      </c>
      <c r="G24" s="345">
        <f t="shared" si="0"/>
        <v>3.0749242096145517</v>
      </c>
      <c r="H24" s="78"/>
      <c r="I24" s="74"/>
      <c r="J24" s="74"/>
      <c r="K24" s="359" t="s">
        <v>103</v>
      </c>
      <c r="L24" s="354">
        <f t="shared" ref="L24:O26" si="2">L15</f>
        <v>0.82493125572868897</v>
      </c>
      <c r="M24" s="439">
        <f t="shared" ref="M24:N24" si="3">M15</f>
        <v>1.0316756669622</v>
      </c>
      <c r="N24" s="439">
        <f t="shared" si="3"/>
        <v>1.40315225411571</v>
      </c>
      <c r="O24" s="355">
        <f t="shared" si="2"/>
        <v>1.1260285838025119</v>
      </c>
      <c r="P24" s="74"/>
      <c r="Q24" s="78"/>
      <c r="R24" s="78"/>
      <c r="S24" s="383" t="s">
        <v>103</v>
      </c>
      <c r="T24" s="360">
        <f t="shared" ref="T24:W26" si="4">T15</f>
        <v>26.306141154903798</v>
      </c>
      <c r="U24" s="444">
        <f t="shared" ref="U24:V24" si="5">U15</f>
        <v>19.730797130652</v>
      </c>
      <c r="V24" s="444">
        <f t="shared" si="5"/>
        <v>20.103784882244099</v>
      </c>
      <c r="W24" s="361">
        <f t="shared" si="4"/>
        <v>16.933737548722391</v>
      </c>
      <c r="X24" s="78"/>
    </row>
    <row r="25" spans="1:24" x14ac:dyDescent="0.35">
      <c r="A25" s="78"/>
      <c r="B25" s="78"/>
      <c r="C25" s="384" t="s">
        <v>69</v>
      </c>
      <c r="D25" s="375">
        <f t="shared" si="0"/>
        <v>4.0364076352839202</v>
      </c>
      <c r="E25" s="458">
        <f t="shared" ref="E25:F25" si="6">E16</f>
        <v>3.4836377887609098</v>
      </c>
      <c r="F25" s="461">
        <f t="shared" si="6"/>
        <v>4.4190756766709596</v>
      </c>
      <c r="G25" s="376">
        <f t="shared" si="0"/>
        <v>3.3581920220248995</v>
      </c>
      <c r="H25" s="78"/>
      <c r="I25" s="74"/>
      <c r="J25" s="74"/>
      <c r="K25" s="384" t="s">
        <v>69</v>
      </c>
      <c r="L25" s="387">
        <f t="shared" si="2"/>
        <v>1.4470140579319699</v>
      </c>
      <c r="M25" s="461">
        <f t="shared" ref="M25:N25" si="7">M16</f>
        <v>1.70395326624175</v>
      </c>
      <c r="N25" s="461">
        <f t="shared" si="7"/>
        <v>1.63084935686666</v>
      </c>
      <c r="O25" s="388">
        <f t="shared" si="2"/>
        <v>1.3160482248475955</v>
      </c>
      <c r="P25" s="74"/>
      <c r="Q25" s="78"/>
      <c r="R25" s="78"/>
      <c r="S25" s="384" t="s">
        <v>69</v>
      </c>
      <c r="T25" s="390">
        <f t="shared" si="4"/>
        <v>27.7407826632484</v>
      </c>
      <c r="U25" s="464">
        <f t="shared" ref="U25:V25" si="8">U16</f>
        <v>29.629854018537099</v>
      </c>
      <c r="V25" s="464">
        <f t="shared" si="8"/>
        <v>29.9076728831838</v>
      </c>
      <c r="W25" s="391">
        <f t="shared" si="4"/>
        <v>19.902582177379099</v>
      </c>
      <c r="X25" s="78"/>
    </row>
    <row r="26" spans="1:24" ht="15" thickBot="1" x14ac:dyDescent="0.4">
      <c r="A26" s="78"/>
      <c r="B26" s="78"/>
      <c r="C26" s="362" t="s">
        <v>67</v>
      </c>
      <c r="D26" s="350">
        <f t="shared" si="0"/>
        <v>2.5277511926210701</v>
      </c>
      <c r="E26" s="434">
        <f t="shared" ref="E26:F26" si="9">E17</f>
        <v>2.24098182196387</v>
      </c>
      <c r="F26" s="440">
        <f t="shared" si="9"/>
        <v>2.6935977326668001</v>
      </c>
      <c r="G26" s="351">
        <f t="shared" si="0"/>
        <v>2.2341677725047422</v>
      </c>
      <c r="H26" s="78"/>
      <c r="I26" s="74"/>
      <c r="J26" s="74"/>
      <c r="K26" s="362" t="s">
        <v>67</v>
      </c>
      <c r="L26" s="356">
        <f t="shared" si="2"/>
        <v>0.85833295948815203</v>
      </c>
      <c r="M26" s="440">
        <f t="shared" ref="M26:N26" si="10">M17</f>
        <v>0.94000915350833403</v>
      </c>
      <c r="N26" s="440">
        <f t="shared" si="10"/>
        <v>1.0175813656741199</v>
      </c>
      <c r="O26" s="357">
        <f t="shared" si="2"/>
        <v>0.93715091128554617</v>
      </c>
      <c r="P26" s="74"/>
      <c r="Q26" s="78"/>
      <c r="R26" s="78"/>
      <c r="S26" s="362" t="s">
        <v>67</v>
      </c>
      <c r="T26" s="363">
        <f t="shared" si="4"/>
        <v>16.135084715515799</v>
      </c>
      <c r="U26" s="445">
        <f t="shared" ref="U26:V26" si="11">U17</f>
        <v>15.8147139986242</v>
      </c>
      <c r="V26" s="445">
        <f t="shared" si="11"/>
        <v>15.1926394338332</v>
      </c>
      <c r="W26" s="364">
        <f t="shared" si="4"/>
        <v>15.223079402922412</v>
      </c>
      <c r="X26" s="78"/>
    </row>
    <row r="27" spans="1:24" x14ac:dyDescent="0.35">
      <c r="A27" s="78"/>
      <c r="B27" s="78"/>
      <c r="C27" s="78"/>
      <c r="D27" s="78"/>
      <c r="E27" s="78"/>
      <c r="F27" s="78"/>
      <c r="G27" s="78"/>
      <c r="H27" s="78"/>
      <c r="I27" s="74"/>
      <c r="J27" s="74"/>
      <c r="K27" s="74"/>
      <c r="L27" s="74"/>
      <c r="M27" s="74"/>
      <c r="N27" s="74"/>
      <c r="O27" s="74"/>
      <c r="P27" s="74"/>
      <c r="Q27" s="78"/>
      <c r="R27" s="78"/>
      <c r="S27" s="78"/>
      <c r="T27" s="78"/>
      <c r="U27" s="78"/>
      <c r="V27" s="78"/>
      <c r="W27" s="78"/>
      <c r="X27" s="78"/>
    </row>
    <row r="28" spans="1:24" x14ac:dyDescent="0.35">
      <c r="A28" s="78"/>
      <c r="B28" s="78"/>
      <c r="C28" s="78"/>
      <c r="D28" s="78"/>
      <c r="E28" s="78"/>
      <c r="F28" s="78"/>
      <c r="G28" s="78"/>
      <c r="H28" s="78"/>
      <c r="I28" s="74"/>
      <c r="J28" s="74"/>
      <c r="K28" s="74"/>
      <c r="L28" s="74"/>
      <c r="M28" s="74"/>
      <c r="N28" s="74"/>
      <c r="O28" s="74"/>
      <c r="P28" s="74"/>
      <c r="Q28" s="78"/>
      <c r="R28" s="78"/>
      <c r="S28" s="78"/>
      <c r="T28" s="78"/>
      <c r="U28" s="78"/>
      <c r="V28" s="78"/>
      <c r="W28" s="78"/>
      <c r="X28" s="78"/>
    </row>
    <row r="29" spans="1:24" x14ac:dyDescent="0.35">
      <c r="A29" s="78"/>
      <c r="B29" s="78"/>
      <c r="C29" s="78"/>
      <c r="D29" s="78"/>
      <c r="E29" s="78"/>
      <c r="F29" s="78"/>
      <c r="G29" s="78"/>
      <c r="H29" s="78"/>
      <c r="I29" s="74"/>
      <c r="J29" s="74"/>
      <c r="K29" s="74"/>
      <c r="L29" s="74"/>
      <c r="M29" s="74"/>
      <c r="N29" s="74"/>
      <c r="O29" s="74"/>
      <c r="P29" s="74"/>
      <c r="Q29" s="78"/>
      <c r="R29" s="78"/>
      <c r="S29" s="78"/>
      <c r="T29" s="78"/>
      <c r="U29" s="78"/>
      <c r="V29" s="78"/>
      <c r="W29" s="78"/>
      <c r="X29" s="78"/>
    </row>
    <row r="30" spans="1:24" x14ac:dyDescent="0.35">
      <c r="A30" s="78"/>
      <c r="B30" s="78"/>
      <c r="C30" s="78"/>
      <c r="D30" s="78"/>
      <c r="E30" s="78"/>
      <c r="F30" s="78"/>
      <c r="G30" s="78"/>
      <c r="H30" s="78"/>
      <c r="I30" s="74"/>
      <c r="J30" s="74"/>
      <c r="K30" s="74"/>
      <c r="L30" s="74"/>
      <c r="M30" s="74"/>
      <c r="N30" s="74"/>
      <c r="O30" s="74"/>
      <c r="P30" s="74"/>
      <c r="Q30" s="78"/>
      <c r="R30" s="78"/>
      <c r="S30" s="78"/>
      <c r="T30" s="78"/>
      <c r="U30" s="78"/>
      <c r="V30" s="78"/>
      <c r="W30" s="78"/>
      <c r="X30" s="78"/>
    </row>
    <row r="31" spans="1:24" x14ac:dyDescent="0.35">
      <c r="A31" s="78"/>
      <c r="B31" s="78"/>
      <c r="C31" s="78"/>
      <c r="D31" s="78"/>
      <c r="E31" s="78"/>
      <c r="F31" s="78"/>
      <c r="G31" s="78"/>
      <c r="H31" s="78"/>
      <c r="I31" s="74"/>
      <c r="J31" s="74"/>
      <c r="K31" s="74"/>
      <c r="L31" s="74"/>
      <c r="M31" s="74"/>
      <c r="N31" s="74"/>
      <c r="O31" s="74"/>
      <c r="P31" s="74"/>
      <c r="Q31" s="78"/>
      <c r="R31" s="78"/>
      <c r="S31" s="78"/>
      <c r="T31" s="78"/>
      <c r="U31" s="78"/>
      <c r="V31" s="78"/>
      <c r="W31" s="78"/>
      <c r="X31" s="78"/>
    </row>
    <row r="32" spans="1:24" x14ac:dyDescent="0.35">
      <c r="A32" s="78"/>
      <c r="B32" s="78"/>
      <c r="C32" s="78"/>
      <c r="D32" s="78"/>
      <c r="E32" s="78"/>
      <c r="F32" s="78"/>
      <c r="G32" s="78"/>
      <c r="H32" s="78"/>
      <c r="I32" s="74"/>
      <c r="J32" s="74"/>
      <c r="K32" s="74"/>
      <c r="L32" s="74"/>
      <c r="M32" s="74"/>
      <c r="N32" s="74"/>
      <c r="O32" s="74"/>
      <c r="P32" s="74"/>
      <c r="Q32" s="78"/>
      <c r="R32" s="78"/>
      <c r="S32" s="78"/>
      <c r="T32" s="78"/>
      <c r="U32" s="78"/>
      <c r="V32" s="78"/>
      <c r="W32" s="78"/>
      <c r="X32" s="78"/>
    </row>
    <row r="33" spans="1:24" x14ac:dyDescent="0.35">
      <c r="A33" s="78"/>
      <c r="B33" s="78"/>
      <c r="C33" s="78"/>
      <c r="D33" s="78"/>
      <c r="E33" s="78"/>
      <c r="F33" s="78"/>
      <c r="G33" s="78"/>
      <c r="H33" s="78"/>
      <c r="I33" s="74"/>
      <c r="J33" s="74"/>
      <c r="K33" s="74"/>
      <c r="L33" s="74"/>
      <c r="M33" s="74"/>
      <c r="N33" s="74"/>
      <c r="O33" s="74"/>
      <c r="P33" s="74"/>
      <c r="Q33" s="78"/>
      <c r="R33" s="78"/>
      <c r="S33" s="78"/>
      <c r="T33" s="78"/>
      <c r="U33" s="78"/>
      <c r="V33" s="78"/>
      <c r="W33" s="78"/>
      <c r="X33" s="78"/>
    </row>
    <row r="34" spans="1:24" x14ac:dyDescent="0.35">
      <c r="A34" s="78"/>
      <c r="B34" s="78"/>
      <c r="C34" s="78"/>
      <c r="D34" s="78"/>
      <c r="E34" s="78"/>
      <c r="F34" s="78"/>
      <c r="G34" s="78"/>
      <c r="H34" s="78"/>
      <c r="I34" s="74"/>
      <c r="J34" s="74"/>
      <c r="K34" s="74"/>
      <c r="L34" s="74"/>
      <c r="M34" s="74"/>
      <c r="N34" s="74"/>
      <c r="O34" s="74"/>
      <c r="P34" s="74"/>
      <c r="Q34" s="78"/>
      <c r="R34" s="78"/>
      <c r="S34" s="78"/>
      <c r="T34" s="78"/>
      <c r="U34" s="78"/>
      <c r="V34" s="78"/>
      <c r="W34" s="78"/>
      <c r="X34" s="78"/>
    </row>
    <row r="35" spans="1:24" x14ac:dyDescent="0.35">
      <c r="A35" s="78"/>
      <c r="B35" s="78"/>
      <c r="C35" s="78"/>
      <c r="D35" s="78"/>
      <c r="E35" s="78"/>
      <c r="F35" s="78"/>
      <c r="G35" s="78"/>
      <c r="H35" s="78"/>
      <c r="I35" s="74"/>
      <c r="J35" s="74"/>
      <c r="K35" s="74"/>
      <c r="L35" s="74"/>
      <c r="M35" s="74"/>
      <c r="N35" s="74"/>
      <c r="O35" s="74"/>
      <c r="P35" s="74"/>
      <c r="Q35" s="78"/>
      <c r="R35" s="78"/>
      <c r="S35" s="78"/>
      <c r="T35" s="78"/>
      <c r="U35" s="78"/>
      <c r="V35" s="78"/>
      <c r="W35" s="78"/>
      <c r="X35" s="78"/>
    </row>
    <row r="36" spans="1:24" x14ac:dyDescent="0.35">
      <c r="A36" s="78"/>
      <c r="B36" s="78"/>
      <c r="C36" s="78"/>
      <c r="D36" s="78"/>
      <c r="E36" s="78"/>
      <c r="F36" s="78"/>
      <c r="G36" s="78"/>
      <c r="H36" s="78"/>
      <c r="I36" s="74"/>
      <c r="J36" s="74"/>
      <c r="K36" s="74"/>
      <c r="L36" s="74"/>
      <c r="M36" s="74"/>
      <c r="N36" s="74"/>
      <c r="O36" s="74"/>
      <c r="P36" s="74"/>
      <c r="Q36" s="78"/>
      <c r="R36" s="78"/>
      <c r="S36" s="78"/>
      <c r="T36" s="78"/>
      <c r="U36" s="78"/>
      <c r="V36" s="78"/>
      <c r="W36" s="78"/>
      <c r="X36" s="78"/>
    </row>
    <row r="37" spans="1:24" x14ac:dyDescent="0.35">
      <c r="A37" s="78"/>
      <c r="B37" s="78"/>
      <c r="C37" s="78"/>
      <c r="D37" s="78"/>
      <c r="E37" s="78"/>
      <c r="F37" s="78"/>
      <c r="G37" s="78"/>
      <c r="H37" s="78"/>
      <c r="I37" s="74"/>
      <c r="J37" s="74"/>
      <c r="K37" s="74"/>
      <c r="L37" s="74"/>
      <c r="M37" s="74"/>
      <c r="N37" s="74"/>
      <c r="O37" s="74"/>
      <c r="P37" s="74"/>
      <c r="Q37" s="78"/>
      <c r="R37" s="78"/>
      <c r="S37" s="78"/>
      <c r="T37" s="78"/>
      <c r="U37" s="78"/>
      <c r="V37" s="78"/>
      <c r="W37" s="78"/>
      <c r="X37" s="78"/>
    </row>
    <row r="38" spans="1:24" x14ac:dyDescent="0.35">
      <c r="A38" s="78"/>
      <c r="B38" s="78"/>
      <c r="C38" s="78"/>
      <c r="D38" s="78"/>
      <c r="E38" s="78"/>
      <c r="F38" s="78"/>
      <c r="G38" s="78"/>
      <c r="H38" s="78"/>
      <c r="I38" s="74"/>
      <c r="J38" s="74"/>
      <c r="K38" s="74"/>
      <c r="L38" s="74"/>
      <c r="M38" s="74"/>
      <c r="N38" s="74"/>
      <c r="O38" s="74"/>
      <c r="P38" s="74"/>
      <c r="Q38" s="78"/>
      <c r="R38" s="78"/>
      <c r="S38" s="78"/>
      <c r="T38" s="78"/>
      <c r="U38" s="78"/>
      <c r="V38" s="78"/>
      <c r="W38" s="78"/>
      <c r="X38" s="78"/>
    </row>
    <row r="39" spans="1:24" x14ac:dyDescent="0.35">
      <c r="A39" s="78"/>
      <c r="B39" s="78"/>
      <c r="C39" s="78"/>
      <c r="D39" s="78"/>
      <c r="E39" s="78"/>
      <c r="F39" s="78"/>
      <c r="G39" s="78"/>
      <c r="H39" s="78"/>
      <c r="I39" s="74"/>
      <c r="J39" s="74"/>
      <c r="K39" s="74"/>
      <c r="L39" s="74"/>
      <c r="M39" s="74"/>
      <c r="N39" s="74"/>
      <c r="O39" s="74"/>
      <c r="P39" s="74"/>
      <c r="Q39" s="78"/>
      <c r="R39" s="78"/>
      <c r="S39" s="78"/>
      <c r="T39" s="78"/>
      <c r="U39" s="78"/>
      <c r="V39" s="78"/>
      <c r="W39" s="78"/>
      <c r="X39" s="78"/>
    </row>
    <row r="40" spans="1:24" x14ac:dyDescent="0.35">
      <c r="A40" s="78"/>
      <c r="B40" s="78"/>
      <c r="C40" s="78"/>
      <c r="D40" s="78"/>
      <c r="E40" s="78"/>
      <c r="F40" s="78"/>
      <c r="G40" s="78"/>
      <c r="H40" s="78"/>
      <c r="I40" s="74"/>
      <c r="J40" s="74"/>
      <c r="K40" s="74"/>
      <c r="L40" s="74"/>
      <c r="M40" s="74"/>
      <c r="N40" s="74"/>
      <c r="O40" s="74"/>
      <c r="P40" s="74"/>
      <c r="Q40" s="78"/>
      <c r="R40" s="78"/>
      <c r="S40" s="78"/>
      <c r="T40" s="78"/>
      <c r="U40" s="78"/>
      <c r="V40" s="78"/>
      <c r="W40" s="78"/>
      <c r="X40" s="78"/>
    </row>
    <row r="41" spans="1:24" x14ac:dyDescent="0.35">
      <c r="A41" s="78"/>
      <c r="B41" s="78"/>
      <c r="C41" s="78"/>
      <c r="D41" s="78"/>
      <c r="E41" s="78"/>
      <c r="F41" s="78"/>
      <c r="G41" s="78"/>
      <c r="H41" s="78"/>
      <c r="I41" s="74"/>
      <c r="J41" s="74"/>
      <c r="K41" s="74"/>
      <c r="L41" s="74"/>
      <c r="M41" s="74"/>
      <c r="N41" s="74"/>
      <c r="O41" s="74"/>
      <c r="P41" s="74"/>
      <c r="Q41" s="78"/>
      <c r="R41" s="78"/>
      <c r="S41" s="78"/>
      <c r="T41" s="78"/>
      <c r="U41" s="78"/>
      <c r="V41" s="78"/>
      <c r="W41" s="78"/>
      <c r="X41" s="78"/>
    </row>
    <row r="42" spans="1:24" x14ac:dyDescent="0.35">
      <c r="A42" s="78"/>
      <c r="B42" s="78"/>
      <c r="C42" s="78"/>
      <c r="D42" s="78"/>
      <c r="E42" s="78"/>
      <c r="F42" s="78"/>
      <c r="G42" s="78"/>
      <c r="H42" s="78"/>
      <c r="I42" s="74"/>
      <c r="J42" s="74"/>
      <c r="K42" s="74"/>
      <c r="L42" s="74"/>
      <c r="M42" s="74"/>
      <c r="N42" s="74"/>
      <c r="O42" s="74"/>
      <c r="P42" s="74"/>
      <c r="Q42" s="78"/>
      <c r="R42" s="78"/>
      <c r="S42" s="78"/>
      <c r="T42" s="78"/>
      <c r="U42" s="78"/>
      <c r="V42" s="78"/>
      <c r="W42" s="78"/>
      <c r="X42" s="78"/>
    </row>
    <row r="43" spans="1:24" x14ac:dyDescent="0.35">
      <c r="A43" s="78"/>
      <c r="B43" s="78"/>
      <c r="C43" s="78"/>
      <c r="D43" s="78"/>
      <c r="E43" s="78"/>
      <c r="F43" s="78"/>
      <c r="G43" s="78"/>
      <c r="H43" s="78"/>
      <c r="I43" s="74"/>
      <c r="J43" s="74"/>
      <c r="K43" s="74"/>
      <c r="L43" s="74"/>
      <c r="M43" s="74"/>
      <c r="N43" s="74"/>
      <c r="O43" s="74"/>
      <c r="P43" s="74"/>
      <c r="Q43" s="78"/>
      <c r="R43" s="78"/>
      <c r="S43" s="78"/>
      <c r="T43" s="78"/>
      <c r="U43" s="78"/>
      <c r="V43" s="78"/>
      <c r="W43" s="78"/>
      <c r="X43" s="78"/>
    </row>
    <row r="44" spans="1:24" x14ac:dyDescent="0.35">
      <c r="A44" s="78"/>
      <c r="B44" s="78"/>
      <c r="C44" s="78"/>
      <c r="D44" s="78"/>
      <c r="E44" s="78"/>
      <c r="F44" s="78"/>
      <c r="G44" s="78"/>
      <c r="H44" s="78"/>
      <c r="I44" s="74"/>
      <c r="J44" s="74"/>
      <c r="K44" s="74"/>
      <c r="L44" s="74"/>
      <c r="M44" s="74"/>
      <c r="N44" s="74"/>
      <c r="O44" s="74"/>
      <c r="P44" s="74"/>
      <c r="Q44" s="78"/>
      <c r="R44" s="78"/>
      <c r="S44" s="78"/>
      <c r="T44" s="78"/>
      <c r="U44" s="78"/>
      <c r="V44" s="78"/>
      <c r="W44" s="78"/>
      <c r="X44" s="78"/>
    </row>
    <row r="45" spans="1:24" x14ac:dyDescent="0.35">
      <c r="A45" s="78"/>
      <c r="B45" s="78"/>
      <c r="C45" s="78"/>
      <c r="D45" s="78"/>
      <c r="E45" s="78"/>
      <c r="F45" s="78"/>
      <c r="G45" s="78"/>
      <c r="H45" s="78"/>
      <c r="I45" s="74"/>
      <c r="J45" s="74"/>
      <c r="K45" s="74"/>
      <c r="L45" s="74"/>
      <c r="M45" s="74"/>
      <c r="N45" s="74"/>
      <c r="O45" s="74"/>
      <c r="P45" s="74"/>
      <c r="Q45" s="78"/>
      <c r="R45" s="78"/>
      <c r="S45" s="78"/>
      <c r="T45" s="78"/>
      <c r="U45" s="78"/>
      <c r="V45" s="78"/>
      <c r="W45" s="78"/>
      <c r="X45" s="78"/>
    </row>
    <row r="46" spans="1:24" x14ac:dyDescent="0.35">
      <c r="I46" s="144"/>
      <c r="J46" s="144"/>
      <c r="K46" s="144"/>
      <c r="L46" s="144"/>
      <c r="M46" s="144"/>
      <c r="N46" s="144"/>
      <c r="O46" s="144"/>
      <c r="P46" s="144"/>
      <c r="Q46" s="144"/>
      <c r="R46" s="144"/>
      <c r="S46" s="144"/>
      <c r="T46" s="144"/>
      <c r="U46" s="144"/>
      <c r="V46" s="144"/>
      <c r="W46" s="144"/>
      <c r="X46" s="144"/>
    </row>
    <row r="47" spans="1:24" x14ac:dyDescent="0.35">
      <c r="I47" s="144"/>
      <c r="J47" s="144"/>
      <c r="K47" s="144"/>
      <c r="L47" s="144"/>
      <c r="M47" s="144"/>
      <c r="N47" s="144"/>
      <c r="O47" s="144"/>
      <c r="P47" s="144"/>
      <c r="Q47" s="144"/>
      <c r="R47" s="144"/>
      <c r="S47" s="144"/>
      <c r="T47" s="144"/>
      <c r="U47" s="144"/>
      <c r="V47" s="144"/>
      <c r="W47" s="144"/>
      <c r="X47" s="144"/>
    </row>
    <row r="48" spans="1:24" x14ac:dyDescent="0.35">
      <c r="I48" s="144"/>
      <c r="J48" s="144"/>
      <c r="K48" s="144"/>
      <c r="L48" s="144"/>
      <c r="M48" s="144"/>
      <c r="N48" s="144"/>
      <c r="O48" s="144"/>
      <c r="P48" s="144"/>
      <c r="Q48" s="144"/>
      <c r="R48" s="144"/>
      <c r="S48" s="144"/>
      <c r="T48" s="144"/>
      <c r="U48" s="144"/>
      <c r="V48" s="144"/>
      <c r="W48" s="144"/>
      <c r="X48" s="144"/>
    </row>
    <row r="49" spans="9:24" x14ac:dyDescent="0.35">
      <c r="I49" s="144"/>
      <c r="J49" s="144"/>
      <c r="K49" s="144"/>
      <c r="L49" s="144"/>
      <c r="M49" s="144"/>
      <c r="N49" s="144"/>
      <c r="O49" s="144"/>
      <c r="P49" s="144"/>
      <c r="Q49" s="144"/>
      <c r="R49" s="144"/>
      <c r="S49" s="144"/>
      <c r="T49" s="144"/>
      <c r="U49" s="144"/>
      <c r="V49" s="144"/>
      <c r="W49" s="144"/>
      <c r="X49" s="144"/>
    </row>
    <row r="50" spans="9:24" x14ac:dyDescent="0.35">
      <c r="I50" s="144"/>
      <c r="J50" s="144"/>
      <c r="K50" s="144"/>
      <c r="L50" s="144"/>
      <c r="M50" s="144"/>
      <c r="N50" s="144"/>
      <c r="O50" s="144"/>
      <c r="P50" s="144"/>
      <c r="Q50" s="144"/>
      <c r="R50" s="144"/>
      <c r="S50" s="144"/>
      <c r="T50" s="144"/>
      <c r="U50" s="144"/>
      <c r="V50" s="144"/>
      <c r="W50" s="144"/>
      <c r="X50" s="144"/>
    </row>
    <row r="51" spans="9:24" x14ac:dyDescent="0.35">
      <c r="I51" s="144"/>
      <c r="J51" s="144"/>
      <c r="K51" s="144"/>
      <c r="L51" s="144"/>
      <c r="M51" s="144"/>
      <c r="N51" s="144"/>
      <c r="O51" s="144"/>
      <c r="P51" s="144"/>
      <c r="Q51" s="144"/>
      <c r="R51" s="144"/>
      <c r="S51" s="144"/>
      <c r="T51" s="144"/>
      <c r="U51" s="144"/>
      <c r="V51" s="144"/>
      <c r="W51" s="144"/>
      <c r="X51" s="144"/>
    </row>
    <row r="52" spans="9:24" x14ac:dyDescent="0.35">
      <c r="I52" s="144"/>
      <c r="J52" s="144"/>
      <c r="K52" s="144"/>
      <c r="L52" s="144"/>
      <c r="M52" s="144"/>
      <c r="N52" s="144"/>
      <c r="O52" s="144"/>
      <c r="P52" s="144"/>
      <c r="Q52" s="144"/>
      <c r="R52" s="144"/>
      <c r="S52" s="144"/>
      <c r="T52" s="144"/>
      <c r="U52" s="144"/>
      <c r="V52" s="144"/>
      <c r="W52" s="144"/>
      <c r="X52" s="144"/>
    </row>
    <row r="53" spans="9:24" x14ac:dyDescent="0.35">
      <c r="I53" s="144"/>
      <c r="J53" s="144"/>
      <c r="K53" s="144"/>
      <c r="L53" s="144"/>
      <c r="M53" s="144"/>
      <c r="N53" s="144"/>
      <c r="O53" s="144"/>
      <c r="P53" s="144"/>
      <c r="Q53" s="144"/>
      <c r="R53" s="144"/>
      <c r="S53" s="144"/>
      <c r="T53" s="144"/>
      <c r="U53" s="144"/>
      <c r="V53" s="144"/>
      <c r="W53" s="144"/>
      <c r="X53" s="144"/>
    </row>
    <row r="54" spans="9:24" x14ac:dyDescent="0.35">
      <c r="I54" s="144"/>
      <c r="J54" s="144"/>
      <c r="K54" s="144"/>
      <c r="L54" s="144"/>
      <c r="M54" s="144"/>
      <c r="N54" s="144"/>
      <c r="O54" s="144"/>
      <c r="P54" s="144"/>
      <c r="Q54" s="144"/>
      <c r="R54" s="144"/>
      <c r="S54" s="144"/>
      <c r="T54" s="144"/>
      <c r="U54" s="144"/>
      <c r="V54" s="144"/>
      <c r="W54" s="144"/>
      <c r="X54" s="144"/>
    </row>
    <row r="55" spans="9:24" x14ac:dyDescent="0.35">
      <c r="I55" s="144"/>
      <c r="J55" s="144"/>
      <c r="K55" s="144"/>
      <c r="L55" s="144"/>
      <c r="M55" s="144"/>
      <c r="N55" s="144"/>
      <c r="O55" s="144"/>
      <c r="P55" s="144"/>
      <c r="Q55" s="144"/>
      <c r="R55" s="144"/>
      <c r="S55" s="144"/>
      <c r="T55" s="144"/>
      <c r="U55" s="144"/>
      <c r="V55" s="144"/>
      <c r="W55" s="144"/>
      <c r="X55" s="144"/>
    </row>
    <row r="56" spans="9:24" x14ac:dyDescent="0.35">
      <c r="I56" s="144"/>
      <c r="J56" s="144"/>
      <c r="K56" s="144"/>
      <c r="L56" s="144"/>
      <c r="M56" s="144"/>
      <c r="N56" s="144"/>
      <c r="O56" s="144"/>
      <c r="P56" s="144"/>
      <c r="Q56" s="144"/>
      <c r="R56" s="144"/>
      <c r="S56" s="144"/>
      <c r="T56" s="144"/>
      <c r="U56" s="144"/>
      <c r="V56" s="144"/>
      <c r="W56" s="144"/>
      <c r="X56" s="144"/>
    </row>
    <row r="57" spans="9:24" x14ac:dyDescent="0.35">
      <c r="I57" s="144"/>
      <c r="J57" s="144"/>
      <c r="K57" s="144"/>
      <c r="L57" s="144"/>
      <c r="M57" s="144"/>
      <c r="N57" s="144"/>
      <c r="O57" s="144"/>
      <c r="P57" s="144"/>
      <c r="Q57" s="144"/>
      <c r="R57" s="144"/>
      <c r="S57" s="144"/>
      <c r="T57" s="144"/>
      <c r="U57" s="144"/>
      <c r="V57" s="144"/>
      <c r="W57" s="144"/>
      <c r="X57" s="144"/>
    </row>
    <row r="58" spans="9:24" x14ac:dyDescent="0.35">
      <c r="I58" s="144"/>
      <c r="J58" s="144"/>
      <c r="K58" s="144"/>
      <c r="L58" s="144"/>
      <c r="M58" s="144"/>
      <c r="N58" s="144"/>
      <c r="O58" s="144"/>
      <c r="P58" s="144"/>
      <c r="Q58" s="144"/>
      <c r="R58" s="144"/>
      <c r="S58" s="144"/>
      <c r="T58" s="144"/>
      <c r="U58" s="144"/>
      <c r="V58" s="144"/>
      <c r="W58" s="144"/>
      <c r="X58" s="144"/>
    </row>
    <row r="59" spans="9:24" x14ac:dyDescent="0.35">
      <c r="I59" s="144"/>
      <c r="J59" s="144"/>
      <c r="K59" s="144"/>
      <c r="L59" s="144"/>
      <c r="M59" s="144"/>
      <c r="N59" s="144"/>
      <c r="O59" s="144"/>
      <c r="P59" s="144"/>
      <c r="Q59" s="144"/>
      <c r="R59" s="144"/>
      <c r="S59" s="144"/>
      <c r="T59" s="144"/>
      <c r="U59" s="144"/>
      <c r="V59" s="144"/>
      <c r="W59" s="144"/>
      <c r="X59" s="144"/>
    </row>
    <row r="60" spans="9:24" x14ac:dyDescent="0.35">
      <c r="I60" s="144"/>
      <c r="J60" s="144"/>
      <c r="K60" s="144"/>
      <c r="L60" s="144"/>
      <c r="M60" s="144"/>
      <c r="N60" s="144"/>
      <c r="O60" s="144"/>
      <c r="P60" s="144"/>
      <c r="Q60" s="144"/>
      <c r="R60" s="144"/>
      <c r="S60" s="144"/>
      <c r="T60" s="144"/>
      <c r="U60" s="144"/>
      <c r="V60" s="144"/>
      <c r="W60" s="144"/>
      <c r="X60" s="144"/>
    </row>
    <row r="61" spans="9:24" x14ac:dyDescent="0.35">
      <c r="I61" s="144"/>
      <c r="J61" s="144"/>
      <c r="K61" s="144"/>
      <c r="L61" s="144"/>
      <c r="M61" s="144"/>
      <c r="N61" s="144"/>
      <c r="O61" s="144"/>
      <c r="P61" s="144"/>
      <c r="Q61" s="144"/>
      <c r="R61" s="144"/>
      <c r="S61" s="144"/>
      <c r="T61" s="144"/>
      <c r="U61" s="144"/>
      <c r="V61" s="144"/>
      <c r="W61" s="144"/>
      <c r="X61" s="144"/>
    </row>
    <row r="62" spans="9:24" x14ac:dyDescent="0.35">
      <c r="I62" s="144"/>
      <c r="J62" s="144"/>
      <c r="K62" s="144"/>
      <c r="L62" s="144"/>
      <c r="M62" s="144"/>
      <c r="N62" s="144"/>
      <c r="O62" s="144"/>
      <c r="P62" s="144"/>
      <c r="Q62" s="144"/>
      <c r="R62" s="144"/>
      <c r="S62" s="144"/>
      <c r="T62" s="144"/>
      <c r="U62" s="144"/>
      <c r="V62" s="144"/>
      <c r="W62" s="144"/>
      <c r="X62" s="144"/>
    </row>
    <row r="63" spans="9:24" x14ac:dyDescent="0.35">
      <c r="I63" s="144"/>
      <c r="J63" s="144"/>
      <c r="K63" s="144"/>
      <c r="L63" s="144"/>
      <c r="M63" s="144"/>
      <c r="N63" s="144"/>
      <c r="O63" s="144"/>
      <c r="P63" s="144"/>
      <c r="Q63" s="144"/>
      <c r="R63" s="144"/>
      <c r="S63" s="144"/>
      <c r="T63" s="144"/>
      <c r="U63" s="144"/>
      <c r="V63" s="144"/>
      <c r="W63" s="144"/>
      <c r="X63" s="144"/>
    </row>
    <row r="64" spans="9:24" x14ac:dyDescent="0.35">
      <c r="I64" s="144"/>
      <c r="J64" s="144"/>
      <c r="K64" s="144"/>
      <c r="L64" s="144"/>
      <c r="M64" s="144"/>
      <c r="N64" s="144"/>
      <c r="O64" s="144"/>
      <c r="P64" s="144"/>
      <c r="Q64" s="144"/>
      <c r="R64" s="144"/>
      <c r="S64" s="144"/>
      <c r="T64" s="144"/>
      <c r="U64" s="144"/>
      <c r="V64" s="144"/>
      <c r="W64" s="144"/>
      <c r="X64" s="144"/>
    </row>
    <row r="65" spans="9:24" x14ac:dyDescent="0.35">
      <c r="I65" s="144"/>
      <c r="J65" s="144"/>
      <c r="K65" s="144"/>
      <c r="L65" s="144"/>
      <c r="M65" s="144"/>
      <c r="N65" s="144"/>
      <c r="O65" s="144"/>
      <c r="P65" s="144"/>
      <c r="Q65" s="144"/>
      <c r="R65" s="144"/>
      <c r="S65" s="144"/>
      <c r="T65" s="144"/>
      <c r="U65" s="144"/>
      <c r="V65" s="144"/>
      <c r="W65" s="144"/>
      <c r="X65" s="144"/>
    </row>
    <row r="66" spans="9:24" x14ac:dyDescent="0.35">
      <c r="I66" s="144"/>
      <c r="J66" s="144"/>
      <c r="K66" s="144"/>
      <c r="L66" s="144"/>
      <c r="M66" s="144"/>
      <c r="N66" s="144"/>
      <c r="O66" s="144"/>
      <c r="P66" s="144"/>
      <c r="Q66" s="144"/>
      <c r="R66" s="144"/>
      <c r="S66" s="144"/>
      <c r="T66" s="144"/>
      <c r="U66" s="144"/>
      <c r="V66" s="144"/>
      <c r="W66" s="144"/>
      <c r="X66" s="144"/>
    </row>
    <row r="67" spans="9:24" x14ac:dyDescent="0.35">
      <c r="I67" s="144"/>
      <c r="J67" s="144"/>
      <c r="K67" s="144"/>
      <c r="L67" s="144"/>
      <c r="M67" s="144"/>
      <c r="N67" s="144"/>
      <c r="O67" s="144"/>
      <c r="P67" s="144"/>
      <c r="Q67" s="144"/>
      <c r="R67" s="144"/>
      <c r="S67" s="144"/>
      <c r="T67" s="144"/>
      <c r="U67" s="144"/>
      <c r="V67" s="144"/>
      <c r="W67" s="144"/>
      <c r="X67" s="144"/>
    </row>
    <row r="68" spans="9:24" x14ac:dyDescent="0.35">
      <c r="I68" s="144"/>
      <c r="J68" s="144"/>
      <c r="K68" s="144"/>
      <c r="L68" s="144"/>
      <c r="M68" s="144"/>
      <c r="N68" s="144"/>
      <c r="O68" s="144"/>
      <c r="P68" s="144"/>
      <c r="Q68" s="144"/>
      <c r="R68" s="144"/>
      <c r="S68" s="144"/>
      <c r="T68" s="144"/>
      <c r="U68" s="144"/>
      <c r="V68" s="144"/>
      <c r="W68" s="144"/>
      <c r="X68" s="144"/>
    </row>
    <row r="69" spans="9:24" x14ac:dyDescent="0.35">
      <c r="I69" s="144"/>
      <c r="J69" s="144"/>
      <c r="K69" s="144"/>
      <c r="L69" s="144"/>
      <c r="M69" s="144"/>
      <c r="N69" s="144"/>
      <c r="O69" s="144"/>
      <c r="P69" s="144"/>
      <c r="Q69" s="144"/>
      <c r="R69" s="144"/>
      <c r="S69" s="144"/>
      <c r="T69" s="144"/>
      <c r="U69" s="144"/>
      <c r="V69" s="144"/>
      <c r="W69" s="144"/>
      <c r="X69" s="144"/>
    </row>
    <row r="70" spans="9:24" x14ac:dyDescent="0.35">
      <c r="I70" s="144"/>
      <c r="J70" s="144"/>
      <c r="K70" s="144"/>
      <c r="L70" s="144"/>
      <c r="M70" s="144"/>
      <c r="N70" s="144"/>
      <c r="O70" s="144"/>
      <c r="P70" s="144"/>
      <c r="Q70" s="144"/>
      <c r="R70" s="144"/>
      <c r="S70" s="144"/>
      <c r="T70" s="144"/>
      <c r="U70" s="144"/>
      <c r="V70" s="144"/>
      <c r="W70" s="144"/>
      <c r="X70" s="144"/>
    </row>
    <row r="71" spans="9:24" x14ac:dyDescent="0.35">
      <c r="I71" s="144"/>
      <c r="J71" s="144"/>
      <c r="K71" s="144"/>
      <c r="L71" s="144"/>
      <c r="M71" s="144"/>
      <c r="N71" s="144"/>
      <c r="O71" s="144"/>
      <c r="P71" s="144"/>
      <c r="Q71" s="144"/>
      <c r="R71" s="144"/>
      <c r="S71" s="144"/>
      <c r="T71" s="144"/>
      <c r="U71" s="144"/>
      <c r="V71" s="144"/>
      <c r="W71" s="144"/>
      <c r="X71" s="144"/>
    </row>
    <row r="72" spans="9:24" x14ac:dyDescent="0.35">
      <c r="I72" s="144"/>
      <c r="J72" s="144"/>
      <c r="K72" s="144"/>
      <c r="L72" s="144"/>
      <c r="M72" s="144"/>
      <c r="N72" s="144"/>
      <c r="O72" s="144"/>
      <c r="P72" s="144"/>
      <c r="Q72" s="144"/>
      <c r="R72" s="144"/>
      <c r="S72" s="144"/>
      <c r="T72" s="144"/>
      <c r="U72" s="144"/>
      <c r="V72" s="144"/>
      <c r="W72" s="144"/>
      <c r="X72" s="144"/>
    </row>
    <row r="73" spans="9:24" x14ac:dyDescent="0.35">
      <c r="I73" s="144"/>
      <c r="J73" s="144"/>
      <c r="K73" s="144"/>
      <c r="L73" s="144"/>
      <c r="M73" s="144"/>
      <c r="N73" s="144"/>
      <c r="O73" s="144"/>
      <c r="P73" s="144"/>
      <c r="Q73" s="144"/>
      <c r="R73" s="144"/>
      <c r="S73" s="144"/>
      <c r="T73" s="144"/>
      <c r="U73" s="144"/>
      <c r="V73" s="144"/>
      <c r="W73" s="144"/>
      <c r="X73" s="144"/>
    </row>
    <row r="74" spans="9:24" x14ac:dyDescent="0.35">
      <c r="I74" s="144"/>
      <c r="J74" s="144"/>
      <c r="K74" s="144"/>
      <c r="L74" s="144"/>
      <c r="M74" s="144"/>
      <c r="N74" s="144"/>
      <c r="O74" s="144"/>
      <c r="P74" s="144"/>
      <c r="Q74" s="144"/>
      <c r="R74" s="144"/>
      <c r="S74" s="144"/>
      <c r="T74" s="144"/>
      <c r="U74" s="144"/>
      <c r="V74" s="144"/>
      <c r="W74" s="144"/>
      <c r="X74" s="144"/>
    </row>
    <row r="75" spans="9:24" x14ac:dyDescent="0.35">
      <c r="I75" s="144"/>
      <c r="J75" s="144"/>
      <c r="K75" s="144"/>
      <c r="L75" s="144"/>
      <c r="M75" s="144"/>
      <c r="N75" s="144"/>
      <c r="O75" s="144"/>
      <c r="P75" s="144"/>
      <c r="Q75" s="144"/>
      <c r="R75" s="144"/>
      <c r="S75" s="144"/>
      <c r="T75" s="144"/>
      <c r="U75" s="144"/>
      <c r="V75" s="144"/>
      <c r="W75" s="144"/>
      <c r="X75" s="144"/>
    </row>
    <row r="76" spans="9:24" x14ac:dyDescent="0.35">
      <c r="I76" s="144"/>
      <c r="J76" s="144"/>
      <c r="K76" s="144"/>
      <c r="L76" s="144"/>
      <c r="M76" s="144"/>
      <c r="N76" s="144"/>
      <c r="O76" s="144"/>
      <c r="P76" s="144"/>
      <c r="Q76" s="144"/>
      <c r="R76" s="144"/>
      <c r="S76" s="144"/>
      <c r="T76" s="144"/>
      <c r="U76" s="144"/>
      <c r="V76" s="144"/>
      <c r="W76" s="144"/>
      <c r="X76" s="144"/>
    </row>
    <row r="77" spans="9:24" x14ac:dyDescent="0.35">
      <c r="I77" s="144"/>
      <c r="J77" s="144"/>
      <c r="K77" s="144"/>
      <c r="L77" s="144"/>
      <c r="M77" s="144"/>
      <c r="N77" s="144"/>
      <c r="O77" s="144"/>
      <c r="P77" s="144"/>
      <c r="Q77" s="144"/>
      <c r="R77" s="144"/>
      <c r="S77" s="144"/>
      <c r="T77" s="144"/>
      <c r="U77" s="144"/>
      <c r="V77" s="144"/>
      <c r="W77" s="144"/>
      <c r="X77" s="144"/>
    </row>
    <row r="78" spans="9:24" x14ac:dyDescent="0.35">
      <c r="I78" s="144"/>
      <c r="J78" s="144"/>
      <c r="K78" s="144"/>
      <c r="L78" s="144"/>
      <c r="M78" s="144"/>
      <c r="N78" s="144"/>
      <c r="O78" s="144"/>
      <c r="P78" s="144"/>
      <c r="Q78" s="144"/>
      <c r="R78" s="144"/>
      <c r="S78" s="144"/>
      <c r="T78" s="144"/>
      <c r="U78" s="144"/>
      <c r="V78" s="144"/>
      <c r="W78" s="144"/>
      <c r="X78" s="144"/>
    </row>
    <row r="79" spans="9:24" x14ac:dyDescent="0.35">
      <c r="I79" s="144"/>
      <c r="J79" s="144"/>
      <c r="K79" s="144"/>
      <c r="L79" s="144"/>
      <c r="M79" s="144"/>
      <c r="N79" s="144"/>
      <c r="O79" s="144"/>
      <c r="P79" s="144"/>
      <c r="Q79" s="144"/>
      <c r="R79" s="144"/>
      <c r="S79" s="144"/>
      <c r="T79" s="144"/>
      <c r="U79" s="144"/>
      <c r="V79" s="144"/>
      <c r="W79" s="144"/>
      <c r="X79" s="144"/>
    </row>
    <row r="80" spans="9:24" x14ac:dyDescent="0.35">
      <c r="I80" s="144"/>
      <c r="J80" s="144"/>
      <c r="K80" s="144"/>
      <c r="L80" s="144"/>
      <c r="M80" s="144"/>
      <c r="N80" s="144"/>
      <c r="O80" s="144"/>
      <c r="P80" s="144"/>
      <c r="Q80" s="144"/>
      <c r="R80" s="144"/>
      <c r="S80" s="144"/>
      <c r="T80" s="144"/>
      <c r="U80" s="144"/>
      <c r="V80" s="144"/>
      <c r="W80" s="144"/>
      <c r="X80" s="144"/>
    </row>
    <row r="81" spans="9:24" x14ac:dyDescent="0.35">
      <c r="I81" s="144"/>
      <c r="J81" s="144"/>
      <c r="K81" s="144"/>
      <c r="L81" s="144"/>
      <c r="M81" s="144"/>
      <c r="N81" s="144"/>
      <c r="O81" s="144"/>
      <c r="P81" s="144"/>
      <c r="Q81" s="144"/>
      <c r="R81" s="144"/>
      <c r="S81" s="144"/>
      <c r="T81" s="144"/>
      <c r="U81" s="144"/>
      <c r="V81" s="144"/>
      <c r="W81" s="144"/>
      <c r="X81" s="144"/>
    </row>
    <row r="82" spans="9:24" x14ac:dyDescent="0.35">
      <c r="I82" s="144"/>
      <c r="J82" s="144"/>
      <c r="K82" s="144"/>
      <c r="L82" s="144"/>
      <c r="M82" s="144"/>
      <c r="N82" s="144"/>
      <c r="O82" s="144"/>
      <c r="P82" s="144"/>
      <c r="Q82" s="144"/>
      <c r="R82" s="144"/>
      <c r="S82" s="144"/>
      <c r="T82" s="144"/>
      <c r="U82" s="144"/>
      <c r="V82" s="144"/>
      <c r="W82" s="144"/>
      <c r="X82" s="144"/>
    </row>
    <row r="83" spans="9:24" x14ac:dyDescent="0.35">
      <c r="I83" s="144"/>
      <c r="J83" s="144"/>
      <c r="K83" s="144"/>
      <c r="L83" s="144"/>
      <c r="M83" s="144"/>
      <c r="N83" s="144"/>
      <c r="O83" s="144"/>
      <c r="P83" s="144"/>
      <c r="Q83" s="144"/>
      <c r="R83" s="144"/>
      <c r="S83" s="144"/>
      <c r="T83" s="144"/>
      <c r="U83" s="144"/>
      <c r="V83" s="144"/>
      <c r="W83" s="144"/>
      <c r="X83" s="144"/>
    </row>
    <row r="84" spans="9:24" x14ac:dyDescent="0.35">
      <c r="I84" s="144"/>
      <c r="J84" s="144"/>
      <c r="K84" s="144"/>
      <c r="L84" s="144"/>
      <c r="M84" s="144"/>
      <c r="N84" s="144"/>
      <c r="O84" s="144"/>
      <c r="P84" s="144"/>
      <c r="Q84" s="144"/>
      <c r="R84" s="144"/>
      <c r="S84" s="144"/>
      <c r="T84" s="144"/>
      <c r="U84" s="144"/>
      <c r="V84" s="144"/>
      <c r="W84" s="144"/>
      <c r="X84" s="144"/>
    </row>
    <row r="85" spans="9:24" x14ac:dyDescent="0.35">
      <c r="I85" s="144"/>
      <c r="J85" s="144"/>
      <c r="K85" s="144"/>
      <c r="L85" s="144"/>
      <c r="M85" s="144"/>
      <c r="N85" s="144"/>
      <c r="O85" s="144"/>
      <c r="P85" s="144"/>
      <c r="Q85" s="144"/>
      <c r="R85" s="144"/>
      <c r="S85" s="144"/>
      <c r="T85" s="144"/>
      <c r="U85" s="144"/>
      <c r="V85" s="144"/>
      <c r="W85" s="144"/>
      <c r="X85" s="144"/>
    </row>
    <row r="86" spans="9:24" x14ac:dyDescent="0.35">
      <c r="I86" s="144"/>
      <c r="J86" s="144"/>
      <c r="K86" s="144"/>
      <c r="L86" s="144"/>
      <c r="M86" s="144"/>
      <c r="N86" s="144"/>
      <c r="O86" s="144"/>
      <c r="P86" s="144"/>
      <c r="Q86" s="144"/>
      <c r="R86" s="144"/>
      <c r="S86" s="144"/>
      <c r="T86" s="144"/>
      <c r="U86" s="144"/>
      <c r="V86" s="144"/>
      <c r="W86" s="144"/>
      <c r="X86" s="144"/>
    </row>
    <row r="87" spans="9:24" x14ac:dyDescent="0.35">
      <c r="I87" s="144"/>
      <c r="J87" s="144"/>
      <c r="K87" s="144"/>
      <c r="L87" s="144"/>
      <c r="M87" s="144"/>
      <c r="N87" s="144"/>
      <c r="O87" s="144"/>
      <c r="P87" s="144"/>
      <c r="Q87" s="144"/>
      <c r="R87" s="144"/>
      <c r="S87" s="144"/>
      <c r="T87" s="144"/>
      <c r="U87" s="144"/>
      <c r="V87" s="144"/>
      <c r="W87" s="144"/>
      <c r="X87" s="144"/>
    </row>
    <row r="88" spans="9:24" x14ac:dyDescent="0.35">
      <c r="I88" s="144"/>
      <c r="J88" s="144"/>
      <c r="K88" s="144"/>
      <c r="L88" s="144"/>
      <c r="M88" s="144"/>
      <c r="N88" s="144"/>
      <c r="O88" s="144"/>
      <c r="P88" s="144"/>
      <c r="Q88" s="144"/>
      <c r="R88" s="144"/>
      <c r="S88" s="144"/>
      <c r="T88" s="144"/>
      <c r="U88" s="144"/>
      <c r="V88" s="144"/>
      <c r="W88" s="144"/>
      <c r="X88" s="144"/>
    </row>
    <row r="89" spans="9:24" x14ac:dyDescent="0.35">
      <c r="I89" s="144"/>
      <c r="J89" s="144"/>
      <c r="K89" s="144"/>
      <c r="L89" s="144"/>
      <c r="M89" s="144"/>
      <c r="N89" s="144"/>
      <c r="O89" s="144"/>
      <c r="P89" s="144"/>
      <c r="Q89" s="144"/>
      <c r="R89" s="144"/>
      <c r="S89" s="144"/>
      <c r="T89" s="144"/>
      <c r="U89" s="144"/>
      <c r="V89" s="144"/>
      <c r="W89" s="144"/>
      <c r="X89" s="144"/>
    </row>
    <row r="90" spans="9:24" x14ac:dyDescent="0.35">
      <c r="I90" s="144"/>
      <c r="J90" s="144"/>
      <c r="K90" s="144"/>
      <c r="L90" s="144"/>
      <c r="M90" s="144"/>
      <c r="N90" s="144"/>
      <c r="O90" s="144"/>
      <c r="P90" s="144"/>
      <c r="Q90" s="144"/>
      <c r="R90" s="144"/>
      <c r="S90" s="144"/>
      <c r="T90" s="144"/>
      <c r="U90" s="144"/>
      <c r="V90" s="144"/>
      <c r="W90" s="144"/>
      <c r="X90" s="144"/>
    </row>
    <row r="91" spans="9:24" x14ac:dyDescent="0.35">
      <c r="I91" s="144"/>
      <c r="J91" s="144"/>
      <c r="K91" s="144"/>
      <c r="L91" s="144"/>
      <c r="M91" s="144"/>
      <c r="N91" s="144"/>
      <c r="O91" s="144"/>
      <c r="P91" s="144"/>
      <c r="Q91" s="144"/>
      <c r="R91" s="144"/>
      <c r="S91" s="144"/>
      <c r="T91" s="144"/>
      <c r="U91" s="144"/>
      <c r="V91" s="144"/>
      <c r="W91" s="144"/>
      <c r="X91" s="144"/>
    </row>
    <row r="92" spans="9:24" x14ac:dyDescent="0.35">
      <c r="I92" s="144"/>
      <c r="J92" s="144"/>
      <c r="K92" s="144"/>
      <c r="L92" s="144"/>
      <c r="M92" s="144"/>
      <c r="N92" s="144"/>
      <c r="O92" s="144"/>
      <c r="P92" s="144"/>
      <c r="Q92" s="144"/>
      <c r="R92" s="144"/>
      <c r="S92" s="144"/>
      <c r="T92" s="144"/>
      <c r="U92" s="144"/>
      <c r="V92" s="144"/>
      <c r="W92" s="144"/>
      <c r="X92" s="144"/>
    </row>
    <row r="93" spans="9:24" x14ac:dyDescent="0.35">
      <c r="I93" s="144"/>
      <c r="J93" s="144"/>
      <c r="K93" s="144"/>
      <c r="L93" s="144"/>
      <c r="M93" s="144"/>
      <c r="N93" s="144"/>
      <c r="O93" s="144"/>
      <c r="P93" s="144"/>
      <c r="Q93" s="144"/>
      <c r="R93" s="144"/>
      <c r="S93" s="144"/>
      <c r="T93" s="144"/>
      <c r="U93" s="144"/>
      <c r="V93" s="144"/>
      <c r="W93" s="144"/>
      <c r="X93" s="144"/>
    </row>
    <row r="94" spans="9:24" x14ac:dyDescent="0.35">
      <c r="I94" s="144"/>
      <c r="J94" s="144"/>
      <c r="K94" s="144"/>
      <c r="L94" s="144"/>
      <c r="M94" s="144"/>
      <c r="N94" s="144"/>
      <c r="O94" s="144"/>
      <c r="P94" s="144"/>
      <c r="Q94" s="144"/>
      <c r="R94" s="144"/>
      <c r="S94" s="144"/>
      <c r="T94" s="144"/>
      <c r="U94" s="144"/>
      <c r="V94" s="144"/>
      <c r="W94" s="144"/>
      <c r="X94" s="144"/>
    </row>
    <row r="95" spans="9:24" x14ac:dyDescent="0.35">
      <c r="I95" s="144"/>
      <c r="J95" s="144"/>
      <c r="K95" s="144"/>
      <c r="L95" s="144"/>
      <c r="M95" s="144"/>
      <c r="N95" s="144"/>
      <c r="O95" s="144"/>
      <c r="P95" s="144"/>
      <c r="Q95" s="144"/>
      <c r="R95" s="144"/>
      <c r="S95" s="144"/>
      <c r="T95" s="144"/>
      <c r="U95" s="144"/>
      <c r="V95" s="144"/>
      <c r="W95" s="144"/>
      <c r="X95" s="144"/>
    </row>
    <row r="96" spans="9:24" x14ac:dyDescent="0.35">
      <c r="I96" s="144"/>
      <c r="J96" s="144"/>
      <c r="K96" s="144"/>
      <c r="L96" s="144"/>
      <c r="M96" s="144"/>
      <c r="N96" s="144"/>
      <c r="O96" s="144"/>
      <c r="P96" s="144"/>
      <c r="Q96" s="144"/>
      <c r="R96" s="144"/>
      <c r="S96" s="144"/>
      <c r="T96" s="144"/>
      <c r="U96" s="144"/>
      <c r="V96" s="144"/>
      <c r="W96" s="144"/>
      <c r="X96" s="144"/>
    </row>
    <row r="97" spans="9:24" x14ac:dyDescent="0.35">
      <c r="I97" s="144"/>
      <c r="J97" s="144"/>
      <c r="K97" s="144"/>
      <c r="L97" s="144"/>
      <c r="M97" s="144"/>
      <c r="N97" s="144"/>
      <c r="O97" s="144"/>
      <c r="P97" s="144"/>
      <c r="Q97" s="144"/>
      <c r="R97" s="144"/>
      <c r="S97" s="144"/>
      <c r="T97" s="144"/>
      <c r="U97" s="144"/>
      <c r="V97" s="144"/>
      <c r="W97" s="144"/>
      <c r="X97" s="144"/>
    </row>
    <row r="98" spans="9:24" x14ac:dyDescent="0.35">
      <c r="I98" s="144"/>
      <c r="J98" s="144"/>
      <c r="K98" s="144"/>
      <c r="L98" s="144"/>
      <c r="M98" s="144"/>
      <c r="N98" s="144"/>
      <c r="O98" s="144"/>
      <c r="P98" s="144"/>
      <c r="Q98" s="144"/>
      <c r="R98" s="144"/>
      <c r="S98" s="144"/>
      <c r="T98" s="144"/>
      <c r="U98" s="144"/>
      <c r="V98" s="144"/>
      <c r="W98" s="144"/>
      <c r="X98" s="144"/>
    </row>
    <row r="99" spans="9:24" x14ac:dyDescent="0.35">
      <c r="I99" s="144"/>
      <c r="J99" s="144"/>
      <c r="K99" s="144"/>
      <c r="L99" s="144"/>
      <c r="M99" s="144"/>
      <c r="N99" s="144"/>
      <c r="O99" s="144"/>
      <c r="P99" s="144"/>
      <c r="Q99" s="144"/>
      <c r="R99" s="144"/>
      <c r="S99" s="144"/>
      <c r="T99" s="144"/>
      <c r="U99" s="144"/>
      <c r="V99" s="144"/>
      <c r="W99" s="144"/>
      <c r="X99" s="144"/>
    </row>
    <row r="100" spans="9:24" x14ac:dyDescent="0.35">
      <c r="I100" s="144"/>
      <c r="J100" s="144"/>
      <c r="K100" s="144"/>
      <c r="L100" s="144"/>
      <c r="M100" s="144"/>
      <c r="N100" s="144"/>
      <c r="O100" s="144"/>
      <c r="P100" s="144"/>
      <c r="Q100" s="144"/>
      <c r="R100" s="144"/>
      <c r="S100" s="144"/>
      <c r="T100" s="144"/>
      <c r="U100" s="144"/>
      <c r="V100" s="144"/>
      <c r="W100" s="144"/>
      <c r="X100" s="144"/>
    </row>
    <row r="101" spans="9:24" x14ac:dyDescent="0.35">
      <c r="I101" s="144"/>
      <c r="J101" s="144"/>
      <c r="K101" s="144"/>
      <c r="L101" s="144"/>
      <c r="M101" s="144"/>
      <c r="N101" s="144"/>
      <c r="O101" s="144"/>
      <c r="P101" s="144"/>
      <c r="Q101" s="144"/>
      <c r="R101" s="144"/>
      <c r="S101" s="144"/>
      <c r="T101" s="144"/>
      <c r="U101" s="144"/>
      <c r="V101" s="144"/>
      <c r="W101" s="144"/>
      <c r="X101" s="144"/>
    </row>
    <row r="102" spans="9:24" x14ac:dyDescent="0.35">
      <c r="I102" s="144"/>
      <c r="J102" s="144"/>
      <c r="K102" s="144"/>
      <c r="L102" s="144"/>
      <c r="M102" s="144"/>
      <c r="N102" s="144"/>
      <c r="O102" s="144"/>
      <c r="P102" s="144"/>
      <c r="Q102" s="144"/>
      <c r="R102" s="144"/>
      <c r="S102" s="144"/>
      <c r="T102" s="144"/>
      <c r="U102" s="144"/>
      <c r="V102" s="144"/>
      <c r="W102" s="144"/>
      <c r="X102" s="144"/>
    </row>
    <row r="103" spans="9:24" x14ac:dyDescent="0.35">
      <c r="I103" s="144"/>
      <c r="J103" s="144"/>
      <c r="K103" s="144"/>
      <c r="L103" s="144"/>
      <c r="M103" s="144"/>
      <c r="N103" s="144"/>
      <c r="O103" s="144"/>
      <c r="P103" s="144"/>
      <c r="Q103" s="144"/>
      <c r="R103" s="144"/>
      <c r="S103" s="144"/>
      <c r="T103" s="144"/>
      <c r="U103" s="144"/>
      <c r="V103" s="144"/>
      <c r="W103" s="144"/>
      <c r="X103" s="144"/>
    </row>
    <row r="104" spans="9:24" x14ac:dyDescent="0.35">
      <c r="I104" s="144"/>
      <c r="J104" s="144"/>
      <c r="K104" s="144"/>
      <c r="L104" s="144"/>
      <c r="M104" s="144"/>
      <c r="N104" s="144"/>
      <c r="O104" s="144"/>
      <c r="P104" s="144"/>
      <c r="Q104" s="144"/>
      <c r="R104" s="144"/>
      <c r="S104" s="144"/>
      <c r="T104" s="144"/>
      <c r="U104" s="144"/>
      <c r="V104" s="144"/>
      <c r="W104" s="144"/>
      <c r="X104" s="144"/>
    </row>
    <row r="105" spans="9:24" x14ac:dyDescent="0.35">
      <c r="I105" s="144"/>
      <c r="J105" s="144"/>
      <c r="K105" s="144"/>
      <c r="L105" s="144"/>
      <c r="M105" s="144"/>
      <c r="N105" s="144"/>
      <c r="O105" s="144"/>
      <c r="P105" s="144"/>
      <c r="Q105" s="144"/>
      <c r="R105" s="144"/>
      <c r="S105" s="144"/>
      <c r="T105" s="144"/>
      <c r="U105" s="144"/>
      <c r="V105" s="144"/>
      <c r="W105" s="144"/>
      <c r="X105" s="144"/>
    </row>
    <row r="106" spans="9:24" x14ac:dyDescent="0.35">
      <c r="I106" s="144"/>
      <c r="J106" s="144"/>
      <c r="K106" s="144"/>
      <c r="L106" s="144"/>
      <c r="M106" s="144"/>
      <c r="N106" s="144"/>
      <c r="O106" s="144"/>
      <c r="P106" s="144"/>
      <c r="Q106" s="144"/>
      <c r="R106" s="144"/>
      <c r="S106" s="144"/>
      <c r="T106" s="144"/>
      <c r="U106" s="144"/>
      <c r="V106" s="144"/>
      <c r="W106" s="144"/>
      <c r="X106" s="144"/>
    </row>
    <row r="107" spans="9:24" x14ac:dyDescent="0.35">
      <c r="I107" s="144"/>
      <c r="J107" s="144"/>
      <c r="K107" s="144"/>
      <c r="L107" s="144"/>
      <c r="M107" s="144"/>
      <c r="N107" s="144"/>
      <c r="O107" s="144"/>
      <c r="P107" s="144"/>
      <c r="Q107" s="144"/>
      <c r="R107" s="144"/>
      <c r="S107" s="144"/>
      <c r="T107" s="144"/>
      <c r="U107" s="144"/>
      <c r="V107" s="144"/>
      <c r="W107" s="144"/>
      <c r="X107" s="144"/>
    </row>
    <row r="108" spans="9:24" x14ac:dyDescent="0.35">
      <c r="I108" s="144"/>
      <c r="J108" s="144"/>
      <c r="K108" s="144"/>
      <c r="L108" s="144"/>
      <c r="M108" s="144"/>
      <c r="N108" s="144"/>
      <c r="O108" s="144"/>
      <c r="P108" s="144"/>
      <c r="Q108" s="144"/>
      <c r="R108" s="144"/>
      <c r="S108" s="144"/>
      <c r="T108" s="144"/>
      <c r="U108" s="144"/>
      <c r="V108" s="144"/>
      <c r="W108" s="144"/>
      <c r="X108" s="144"/>
    </row>
    <row r="109" spans="9:24" x14ac:dyDescent="0.35">
      <c r="I109" s="144"/>
      <c r="J109" s="144"/>
      <c r="K109" s="144"/>
      <c r="L109" s="144"/>
      <c r="M109" s="144"/>
      <c r="N109" s="144"/>
      <c r="O109" s="144"/>
      <c r="P109" s="144"/>
      <c r="Q109" s="144"/>
      <c r="R109" s="144"/>
      <c r="S109" s="144"/>
      <c r="T109" s="144"/>
      <c r="U109" s="144"/>
      <c r="V109" s="144"/>
      <c r="W109" s="144"/>
      <c r="X109" s="144"/>
    </row>
    <row r="110" spans="9:24" x14ac:dyDescent="0.35">
      <c r="I110" s="144"/>
      <c r="J110" s="144"/>
      <c r="K110" s="144"/>
      <c r="L110" s="144"/>
      <c r="M110" s="144"/>
      <c r="N110" s="144"/>
      <c r="O110" s="144"/>
      <c r="P110" s="144"/>
      <c r="Q110" s="144"/>
      <c r="R110" s="144"/>
      <c r="S110" s="144"/>
      <c r="T110" s="144"/>
      <c r="U110" s="144"/>
      <c r="V110" s="144"/>
      <c r="W110" s="144"/>
      <c r="X110" s="144"/>
    </row>
    <row r="111" spans="9:24" x14ac:dyDescent="0.35">
      <c r="I111" s="144"/>
      <c r="J111" s="144"/>
      <c r="K111" s="144"/>
      <c r="L111" s="144"/>
      <c r="M111" s="144"/>
      <c r="N111" s="144"/>
      <c r="O111" s="144"/>
      <c r="P111" s="144"/>
      <c r="Q111" s="144"/>
      <c r="R111" s="144"/>
      <c r="S111" s="144"/>
      <c r="T111" s="144"/>
      <c r="U111" s="144"/>
      <c r="V111" s="144"/>
      <c r="W111" s="144"/>
      <c r="X111" s="144"/>
    </row>
    <row r="112" spans="9:24" x14ac:dyDescent="0.35">
      <c r="I112" s="144"/>
      <c r="J112" s="144"/>
      <c r="K112" s="144"/>
      <c r="L112" s="144"/>
      <c r="M112" s="144"/>
      <c r="N112" s="144"/>
      <c r="O112" s="144"/>
      <c r="P112" s="144"/>
      <c r="Q112" s="144"/>
      <c r="R112" s="144"/>
      <c r="S112" s="144"/>
      <c r="T112" s="144"/>
      <c r="U112" s="144"/>
      <c r="V112" s="144"/>
      <c r="W112" s="144"/>
      <c r="X112" s="144"/>
    </row>
    <row r="113" spans="9:24" x14ac:dyDescent="0.35">
      <c r="I113" s="144"/>
      <c r="J113" s="144"/>
      <c r="K113" s="144"/>
      <c r="L113" s="144"/>
      <c r="M113" s="144"/>
      <c r="N113" s="144"/>
      <c r="O113" s="144"/>
      <c r="P113" s="144"/>
      <c r="Q113" s="144"/>
      <c r="R113" s="144"/>
      <c r="S113" s="144"/>
      <c r="T113" s="144"/>
      <c r="U113" s="144"/>
      <c r="V113" s="144"/>
      <c r="W113" s="144"/>
      <c r="X113" s="144"/>
    </row>
    <row r="114" spans="9:24" x14ac:dyDescent="0.35">
      <c r="I114" s="144"/>
      <c r="J114" s="144"/>
      <c r="K114" s="144"/>
      <c r="L114" s="144"/>
      <c r="M114" s="144"/>
      <c r="N114" s="144"/>
      <c r="O114" s="144"/>
      <c r="P114" s="144"/>
      <c r="Q114" s="144"/>
      <c r="R114" s="144"/>
      <c r="S114" s="144"/>
      <c r="T114" s="144"/>
      <c r="U114" s="144"/>
      <c r="V114" s="144"/>
      <c r="W114" s="144"/>
      <c r="X114" s="144"/>
    </row>
    <row r="115" spans="9:24" x14ac:dyDescent="0.35">
      <c r="I115" s="144"/>
      <c r="J115" s="144"/>
      <c r="K115" s="144"/>
      <c r="L115" s="144"/>
      <c r="M115" s="144"/>
      <c r="N115" s="144"/>
      <c r="O115" s="144"/>
      <c r="P115" s="144"/>
      <c r="Q115" s="144"/>
      <c r="R115" s="144"/>
      <c r="S115" s="144"/>
      <c r="T115" s="144"/>
      <c r="U115" s="144"/>
      <c r="V115" s="144"/>
      <c r="W115" s="144"/>
      <c r="X115" s="144"/>
    </row>
    <row r="116" spans="9:24" x14ac:dyDescent="0.35">
      <c r="I116" s="144"/>
      <c r="J116" s="144"/>
      <c r="K116" s="144"/>
      <c r="L116" s="144"/>
      <c r="M116" s="144"/>
      <c r="N116" s="144"/>
      <c r="O116" s="144"/>
      <c r="P116" s="144"/>
      <c r="Q116" s="144"/>
      <c r="R116" s="144"/>
      <c r="S116" s="144"/>
      <c r="T116" s="144"/>
      <c r="U116" s="144"/>
      <c r="V116" s="144"/>
      <c r="W116" s="144"/>
      <c r="X116" s="144"/>
    </row>
    <row r="117" spans="9:24" x14ac:dyDescent="0.35">
      <c r="I117" s="144"/>
      <c r="J117" s="144"/>
      <c r="K117" s="144"/>
      <c r="L117" s="144"/>
      <c r="M117" s="144"/>
      <c r="N117" s="144"/>
      <c r="O117" s="144"/>
      <c r="P117" s="144"/>
      <c r="Q117" s="144"/>
      <c r="R117" s="144"/>
      <c r="S117" s="144"/>
      <c r="T117" s="144"/>
      <c r="U117" s="144"/>
      <c r="V117" s="144"/>
      <c r="W117" s="144"/>
      <c r="X117" s="144"/>
    </row>
    <row r="118" spans="9:24" x14ac:dyDescent="0.35">
      <c r="I118" s="144"/>
      <c r="J118" s="144"/>
      <c r="K118" s="144"/>
      <c r="L118" s="144"/>
      <c r="M118" s="144"/>
      <c r="N118" s="144"/>
      <c r="O118" s="144"/>
      <c r="P118" s="144"/>
      <c r="Q118" s="144"/>
      <c r="R118" s="144"/>
      <c r="S118" s="144"/>
      <c r="T118" s="144"/>
      <c r="U118" s="144"/>
      <c r="V118" s="144"/>
      <c r="W118" s="144"/>
      <c r="X118" s="144"/>
    </row>
    <row r="119" spans="9:24" x14ac:dyDescent="0.35">
      <c r="I119" s="144"/>
      <c r="J119" s="144"/>
      <c r="K119" s="144"/>
      <c r="L119" s="144"/>
      <c r="M119" s="144"/>
      <c r="N119" s="144"/>
      <c r="O119" s="144"/>
      <c r="P119" s="144"/>
      <c r="Q119" s="144"/>
      <c r="R119" s="144"/>
      <c r="S119" s="144"/>
      <c r="T119" s="144"/>
      <c r="U119" s="144"/>
      <c r="V119" s="144"/>
      <c r="W119" s="144"/>
      <c r="X119" s="144"/>
    </row>
  </sheetData>
  <mergeCells count="22">
    <mergeCell ref="B19:D19"/>
    <mergeCell ref="B16:C16"/>
    <mergeCell ref="J16:K16"/>
    <mergeCell ref="R16:S16"/>
    <mergeCell ref="B17:C17"/>
    <mergeCell ref="J17:K17"/>
    <mergeCell ref="R17:S17"/>
    <mergeCell ref="B5:B14"/>
    <mergeCell ref="J5:J14"/>
    <mergeCell ref="R5:R14"/>
    <mergeCell ref="B15:C15"/>
    <mergeCell ref="J15:K15"/>
    <mergeCell ref="R15:S15"/>
    <mergeCell ref="B2:G2"/>
    <mergeCell ref="J2:O2"/>
    <mergeCell ref="R2:W2"/>
    <mergeCell ref="B3:C4"/>
    <mergeCell ref="D3:G3"/>
    <mergeCell ref="J3:K4"/>
    <mergeCell ref="L3:O3"/>
    <mergeCell ref="R3:S4"/>
    <mergeCell ref="T3:W3"/>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defaultSize="0" autoLine="0" autoPict="0">
                <anchor moveWithCells="1">
                  <from>
                    <xdr:col>14</xdr:col>
                    <xdr:colOff>0</xdr:colOff>
                    <xdr:row>17</xdr:row>
                    <xdr:rowOff>171450</xdr:rowOff>
                  </from>
                  <to>
                    <xdr:col>15</xdr:col>
                    <xdr:colOff>0</xdr:colOff>
                    <xdr:row>19</xdr:row>
                    <xdr:rowOff>0</xdr:rowOff>
                  </to>
                </anchor>
              </controlPr>
            </control>
          </mc:Choice>
        </mc:AlternateContent>
        <mc:AlternateContent xmlns:mc="http://schemas.openxmlformats.org/markup-compatibility/2006">
          <mc:Choice Requires="x14">
            <control shapeId="19458" r:id="rId5" name="Drop Down 2">
              <controlPr defaultSize="0" autoLine="0" autoPict="0">
                <anchor moveWithCells="1">
                  <from>
                    <xdr:col>22</xdr:col>
                    <xdr:colOff>0</xdr:colOff>
                    <xdr:row>17</xdr:row>
                    <xdr:rowOff>171450</xdr:rowOff>
                  </from>
                  <to>
                    <xdr:col>23</xdr:col>
                    <xdr:colOff>0</xdr:colOff>
                    <xdr:row>19</xdr:row>
                    <xdr:rowOff>0</xdr:rowOff>
                  </to>
                </anchor>
              </controlPr>
            </control>
          </mc:Choice>
        </mc:AlternateContent>
        <mc:AlternateContent xmlns:mc="http://schemas.openxmlformats.org/markup-compatibility/2006">
          <mc:Choice Requires="x14">
            <control shapeId="19459" r:id="rId6" name="Drop Down 3">
              <controlPr defaultSize="0" autoLine="0" autoPict="0">
                <anchor moveWithCells="1">
                  <from>
                    <xdr:col>6</xdr:col>
                    <xdr:colOff>0</xdr:colOff>
                    <xdr:row>18</xdr:row>
                    <xdr:rowOff>0</xdr:rowOff>
                  </from>
                  <to>
                    <xdr:col>7</xdr:col>
                    <xdr:colOff>0</xdr:colOff>
                    <xdr:row>19</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Contents</vt:lpstr>
      <vt:lpstr>All Industry - Data</vt:lpstr>
      <vt:lpstr>All Industry</vt:lpstr>
      <vt:lpstr>Generation tables</vt:lpstr>
      <vt:lpstr>Generation graphs</vt:lpstr>
      <vt:lpstr>Transmission tables</vt:lpstr>
      <vt:lpstr>Transmission graphs</vt:lpstr>
      <vt:lpstr>Distribution (small) tables</vt:lpstr>
      <vt:lpstr>Distribution (small) graphs</vt:lpstr>
      <vt:lpstr>Distribution (medium) tables</vt:lpstr>
      <vt:lpstr>Distribution (medium) graphs</vt:lpstr>
      <vt:lpstr>Distribution (large) tables</vt:lpstr>
      <vt:lpstr>Distribution (large) graphs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Bridget Bourke</cp:lastModifiedBy>
  <dcterms:created xsi:type="dcterms:W3CDTF">2015-11-11T23:28:44Z</dcterms:created>
  <dcterms:modified xsi:type="dcterms:W3CDTF">2019-12-16T05:01:22Z</dcterms:modified>
</cp:coreProperties>
</file>